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perations\Finances\FY2019\Financial Reports\19.07.31\"/>
    </mc:Choice>
  </mc:AlternateContent>
  <bookViews>
    <workbookView xWindow="0" yWindow="0" windowWidth="20498" windowHeight="8445" firstSheet="1" activeTab="1"/>
  </bookViews>
  <sheets>
    <sheet name="FY 2018" sheetId="1" state="hidden" r:id="rId1"/>
    <sheet name="FY2019" sheetId="6" r:id="rId2"/>
    <sheet name="Draw calculation" sheetId="4" state="hidden" r:id="rId3"/>
  </sheets>
  <externalReferences>
    <externalReference r:id="rId4"/>
  </externalReferences>
  <definedNames>
    <definedName name="_xlnm.Print_Area" localSheetId="0">'FY 2018'!$A$1:$ASQ$27</definedName>
    <definedName name="_xlnm.Print_Area" localSheetId="1">'FY2019'!$A$1:$EN$25</definedName>
  </definedNames>
  <calcPr calcId="152511"/>
</workbook>
</file>

<file path=xl/calcChain.xml><?xml version="1.0" encoding="utf-8"?>
<calcChain xmlns="http://schemas.openxmlformats.org/spreadsheetml/2006/main">
  <c r="EN9" i="6" l="1"/>
  <c r="EN21" i="6" s="1"/>
  <c r="EH8" i="6"/>
  <c r="EH13" i="6" s="1"/>
  <c r="EF8" i="6"/>
  <c r="EF13" i="6" s="1"/>
  <c r="EB21" i="6" l="1"/>
  <c r="EB9" i="6"/>
  <c r="DU8" i="6"/>
  <c r="DU13" i="6" s="1"/>
  <c r="DS8" i="6"/>
  <c r="DS13" i="6" s="1"/>
  <c r="DE2" i="6" l="1"/>
  <c r="DO21" i="6"/>
  <c r="DH13" i="6"/>
  <c r="DO9" i="6"/>
  <c r="DH8" i="6"/>
  <c r="DF8" i="6"/>
  <c r="DF13" i="6" s="1"/>
  <c r="Y16" i="4" l="1"/>
  <c r="X16" i="4"/>
  <c r="W16" i="4"/>
  <c r="X15" i="4"/>
  <c r="Y15" i="4"/>
  <c r="W15" i="4"/>
  <c r="CS13" i="6"/>
  <c r="DB9" i="6"/>
  <c r="CU8" i="6"/>
  <c r="CU13" i="6" s="1"/>
  <c r="CS8" i="6"/>
  <c r="CH13" i="6" l="1"/>
  <c r="CO9" i="6"/>
  <c r="CH8" i="6"/>
  <c r="CF8" i="6"/>
  <c r="CF13" i="6" s="1"/>
  <c r="CB9" i="6" l="1"/>
  <c r="CB21" i="6"/>
  <c r="BU8" i="6"/>
  <c r="BU13" i="6"/>
  <c r="BS8" i="6"/>
  <c r="BS13" i="6"/>
  <c r="BO9" i="6"/>
  <c r="BO21" i="6"/>
  <c r="BH8" i="6"/>
  <c r="BH13" i="6"/>
  <c r="BF8" i="6"/>
  <c r="BF13" i="6"/>
  <c r="C3" i="6"/>
  <c r="C10" i="6"/>
  <c r="E10" i="6"/>
  <c r="I10" i="6"/>
  <c r="J10" i="6"/>
  <c r="K10" i="6"/>
  <c r="L10" i="6"/>
  <c r="M10" i="6"/>
  <c r="O10" i="6"/>
  <c r="R2" i="6"/>
  <c r="E3" i="6"/>
  <c r="D3" i="6"/>
  <c r="G3" i="6"/>
  <c r="I3" i="6"/>
  <c r="J3" i="6"/>
  <c r="K3" i="6"/>
  <c r="L3" i="6"/>
  <c r="M3" i="6"/>
  <c r="O3" i="6"/>
  <c r="C4" i="6"/>
  <c r="E4" i="6"/>
  <c r="D4" i="6"/>
  <c r="G4" i="6"/>
  <c r="I4" i="6"/>
  <c r="J4" i="6"/>
  <c r="K4" i="6"/>
  <c r="L4" i="6"/>
  <c r="M4" i="6"/>
  <c r="O4" i="6"/>
  <c r="C5" i="6"/>
  <c r="E5" i="6"/>
  <c r="D5" i="6"/>
  <c r="G5" i="6"/>
  <c r="I5" i="6"/>
  <c r="J5" i="6"/>
  <c r="K5" i="6"/>
  <c r="L5" i="6"/>
  <c r="M5" i="6"/>
  <c r="O5" i="6"/>
  <c r="C6" i="6"/>
  <c r="E6" i="6"/>
  <c r="D6" i="6"/>
  <c r="G6" i="6"/>
  <c r="I6" i="6"/>
  <c r="J6" i="6"/>
  <c r="K6" i="6"/>
  <c r="L6" i="6"/>
  <c r="M6" i="6"/>
  <c r="O6" i="6"/>
  <c r="C7" i="6"/>
  <c r="E7" i="6"/>
  <c r="D7" i="6"/>
  <c r="G7" i="6"/>
  <c r="I7" i="6"/>
  <c r="J7" i="6"/>
  <c r="K7" i="6"/>
  <c r="L7" i="6"/>
  <c r="M7" i="6"/>
  <c r="O7" i="6"/>
  <c r="O8" i="6"/>
  <c r="O9" i="6"/>
  <c r="C11" i="6"/>
  <c r="E11" i="6"/>
  <c r="I11" i="6"/>
  <c r="J11" i="6"/>
  <c r="K11" i="6"/>
  <c r="L11" i="6"/>
  <c r="M11" i="6"/>
  <c r="O11" i="6"/>
  <c r="O13" i="6"/>
  <c r="P10" i="6"/>
  <c r="R10" i="6"/>
  <c r="V10" i="6"/>
  <c r="W10" i="6"/>
  <c r="X10" i="6"/>
  <c r="Y10" i="6"/>
  <c r="Z10" i="6"/>
  <c r="AB10" i="6"/>
  <c r="P3" i="6"/>
  <c r="R3" i="6"/>
  <c r="Q3" i="6"/>
  <c r="T3" i="6"/>
  <c r="V3" i="6"/>
  <c r="W3" i="6"/>
  <c r="X3" i="6"/>
  <c r="Y3" i="6"/>
  <c r="Z3" i="6"/>
  <c r="AB3" i="6"/>
  <c r="P4" i="6"/>
  <c r="R4" i="6"/>
  <c r="Q4" i="6"/>
  <c r="T4" i="6"/>
  <c r="V4" i="6"/>
  <c r="W4" i="6"/>
  <c r="X4" i="6"/>
  <c r="Y4" i="6"/>
  <c r="Z4" i="6"/>
  <c r="AB4" i="6"/>
  <c r="P5" i="6"/>
  <c r="R5" i="6"/>
  <c r="Q5" i="6"/>
  <c r="T5" i="6"/>
  <c r="V5" i="6"/>
  <c r="W5" i="6"/>
  <c r="X5" i="6"/>
  <c r="Y5" i="6"/>
  <c r="Z5" i="6"/>
  <c r="AB5" i="6"/>
  <c r="P6" i="6"/>
  <c r="R6" i="6"/>
  <c r="Q6" i="6"/>
  <c r="T6" i="6"/>
  <c r="V6" i="6"/>
  <c r="W6" i="6"/>
  <c r="X6" i="6"/>
  <c r="Y6" i="6"/>
  <c r="Z6" i="6"/>
  <c r="AB6" i="6"/>
  <c r="P7" i="6"/>
  <c r="R7" i="6"/>
  <c r="Q7" i="6"/>
  <c r="T7" i="6"/>
  <c r="V7" i="6"/>
  <c r="W7" i="6"/>
  <c r="X7" i="6"/>
  <c r="Y7" i="6"/>
  <c r="Z7" i="6"/>
  <c r="AB7" i="6"/>
  <c r="AB8" i="6"/>
  <c r="AB9" i="6"/>
  <c r="P11" i="6"/>
  <c r="R11" i="6"/>
  <c r="V11" i="6"/>
  <c r="W11" i="6"/>
  <c r="X11" i="6"/>
  <c r="Y11" i="6"/>
  <c r="Z11" i="6"/>
  <c r="AB11" i="6"/>
  <c r="AB13" i="6"/>
  <c r="AC10" i="6"/>
  <c r="AC3" i="6"/>
  <c r="AC7" i="6"/>
  <c r="AE7" i="6"/>
  <c r="AD7" i="6"/>
  <c r="AG7" i="6"/>
  <c r="AI7" i="6"/>
  <c r="AJ7" i="6"/>
  <c r="AK7" i="6"/>
  <c r="AL7" i="6"/>
  <c r="AM7" i="6"/>
  <c r="AO7" i="6"/>
  <c r="AE3" i="6"/>
  <c r="AD3" i="6"/>
  <c r="AG3" i="6"/>
  <c r="AI3" i="6"/>
  <c r="AJ3" i="6"/>
  <c r="AK3" i="6"/>
  <c r="AL3" i="6"/>
  <c r="AM3" i="6"/>
  <c r="AC4" i="6"/>
  <c r="AE4" i="6"/>
  <c r="AD4" i="6"/>
  <c r="AG4" i="6"/>
  <c r="AO4" i="6" s="1"/>
  <c r="AI4" i="6"/>
  <c r="AJ4" i="6"/>
  <c r="AK4" i="6"/>
  <c r="AL4" i="6"/>
  <c r="AM4" i="6"/>
  <c r="AC5" i="6"/>
  <c r="AE5" i="6"/>
  <c r="AD5" i="6"/>
  <c r="AG5" i="6"/>
  <c r="AO5" i="6" s="1"/>
  <c r="AI5" i="6"/>
  <c r="AJ5" i="6"/>
  <c r="AK5" i="6"/>
  <c r="AL5" i="6"/>
  <c r="AM5" i="6"/>
  <c r="AC6" i="6"/>
  <c r="AE6" i="6"/>
  <c r="AD6" i="6"/>
  <c r="AG6" i="6"/>
  <c r="AI6" i="6"/>
  <c r="AJ6" i="6"/>
  <c r="AK6" i="6"/>
  <c r="AL6" i="6"/>
  <c r="AM6" i="6"/>
  <c r="AO6" i="6"/>
  <c r="AO9" i="6"/>
  <c r="AE10" i="6"/>
  <c r="AI10" i="6"/>
  <c r="AJ10" i="6"/>
  <c r="AK10" i="6"/>
  <c r="AL10" i="6"/>
  <c r="AM10" i="6"/>
  <c r="AO10" i="6"/>
  <c r="AC11" i="6"/>
  <c r="AE11" i="6"/>
  <c r="AI11" i="6"/>
  <c r="AJ11" i="6"/>
  <c r="AK11" i="6"/>
  <c r="AL11" i="6"/>
  <c r="AM11" i="6"/>
  <c r="AO11" i="6"/>
  <c r="AO23" i="6" s="1"/>
  <c r="AS8" i="6"/>
  <c r="AS13" i="6"/>
  <c r="BB9" i="6"/>
  <c r="BB21" i="6"/>
  <c r="AU8" i="6"/>
  <c r="AU13" i="6"/>
  <c r="O2" i="6"/>
  <c r="AB2" i="6"/>
  <c r="AO2" i="6"/>
  <c r="BB2" i="6" s="1"/>
  <c r="BO2" i="6" s="1"/>
  <c r="CB2" i="6" s="1"/>
  <c r="CO2" i="6" s="1"/>
  <c r="DB2" i="6" s="1"/>
  <c r="DO2" i="6" s="1"/>
  <c r="EB2" i="6" s="1"/>
  <c r="EN2" i="6" s="1"/>
  <c r="AO21" i="6"/>
  <c r="AO22" i="6"/>
  <c r="AH8" i="6"/>
  <c r="AH13" i="6"/>
  <c r="AF8" i="6"/>
  <c r="AF13" i="6"/>
  <c r="AL8" i="6"/>
  <c r="AL13" i="6" s="1"/>
  <c r="AJ8" i="6"/>
  <c r="AJ13" i="6" s="1"/>
  <c r="AC8" i="6"/>
  <c r="AD8" i="6"/>
  <c r="AM8" i="6"/>
  <c r="AM13" i="6" s="1"/>
  <c r="AB21" i="6"/>
  <c r="U8" i="6"/>
  <c r="U13" i="6"/>
  <c r="S8" i="6"/>
  <c r="S13" i="6"/>
  <c r="AO19" i="6"/>
  <c r="AO18" i="6"/>
  <c r="AK8" i="6"/>
  <c r="AK13" i="6" s="1"/>
  <c r="AG8" i="6"/>
  <c r="AG13" i="6" s="1"/>
  <c r="AD13" i="6"/>
  <c r="AI8" i="6"/>
  <c r="AI13" i="6"/>
  <c r="AE8" i="6"/>
  <c r="AE13" i="6"/>
  <c r="AC13" i="6"/>
  <c r="W8" i="6"/>
  <c r="W13" i="6" s="1"/>
  <c r="Y8" i="6"/>
  <c r="Y13" i="6" s="1"/>
  <c r="Q8" i="6"/>
  <c r="P8" i="6"/>
  <c r="O27" i="6"/>
  <c r="O20" i="6"/>
  <c r="O21" i="6"/>
  <c r="O22" i="6"/>
  <c r="O23" i="6"/>
  <c r="O25" i="6"/>
  <c r="O15" i="6"/>
  <c r="H8" i="6"/>
  <c r="H13" i="6"/>
  <c r="F8" i="6"/>
  <c r="F13" i="6"/>
  <c r="AB18" i="6"/>
  <c r="AB16" i="6"/>
  <c r="R8" i="6"/>
  <c r="R13" i="6"/>
  <c r="P13" i="6"/>
  <c r="AB22" i="6"/>
  <c r="V8" i="6"/>
  <c r="V13" i="6"/>
  <c r="X8" i="6"/>
  <c r="X13" i="6" s="1"/>
  <c r="AB19" i="6"/>
  <c r="AB17" i="6"/>
  <c r="AB23" i="6"/>
  <c r="Z8" i="6"/>
  <c r="Z13" i="6" s="1"/>
  <c r="T8" i="6"/>
  <c r="T13" i="6"/>
  <c r="Q13" i="6"/>
  <c r="D8" i="6"/>
  <c r="D13" i="6"/>
  <c r="C8" i="6"/>
  <c r="C13" i="6"/>
  <c r="P28" i="4"/>
  <c r="ASK10" i="1"/>
  <c r="ASK2" i="1"/>
  <c r="ASH2" i="1"/>
  <c r="ASQ2" i="1"/>
  <c r="ASK13" i="1"/>
  <c r="ASK8" i="1"/>
  <c r="ASI8" i="1"/>
  <c r="ASI13" i="1"/>
  <c r="AB15" i="6"/>
  <c r="G8" i="6"/>
  <c r="G13" i="6"/>
  <c r="K8" i="6"/>
  <c r="K13" i="6" s="1"/>
  <c r="O16" i="6"/>
  <c r="O19" i="6"/>
  <c r="L8" i="6"/>
  <c r="L13" i="6" s="1"/>
  <c r="O18" i="6"/>
  <c r="O17" i="6"/>
  <c r="M8" i="6"/>
  <c r="M13" i="6" s="1"/>
  <c r="I8" i="6"/>
  <c r="I13" i="6"/>
  <c r="J8" i="6"/>
  <c r="J13" i="6" s="1"/>
  <c r="E8" i="6"/>
  <c r="E13" i="6"/>
  <c r="ARX13" i="1"/>
  <c r="ARV13" i="1"/>
  <c r="ARX8" i="1"/>
  <c r="ARV8" i="1"/>
  <c r="AB27" i="6"/>
  <c r="AB20" i="6"/>
  <c r="AB25" i="6"/>
  <c r="ASE2" i="1"/>
  <c r="P16" i="4"/>
  <c r="P21" i="4"/>
  <c r="P23" i="4"/>
  <c r="P24" i="4"/>
  <c r="P25" i="4"/>
  <c r="P26" i="4"/>
  <c r="ARH2" i="1"/>
  <c r="ARK8" i="1"/>
  <c r="ARK13" i="1"/>
  <c r="ARI8" i="1"/>
  <c r="ARI13" i="1"/>
  <c r="ARR2" i="1"/>
  <c r="AQX13" i="1"/>
  <c r="AQX8" i="1"/>
  <c r="AQV8" i="1"/>
  <c r="AQV13" i="1"/>
  <c r="ARE2" i="1"/>
  <c r="AQI13" i="1"/>
  <c r="AQK8" i="1"/>
  <c r="AQK13" i="1"/>
  <c r="AQI8" i="1"/>
  <c r="AQR2" i="1"/>
  <c r="APX8" i="1"/>
  <c r="APX13" i="1"/>
  <c r="APV8" i="1"/>
  <c r="APV13" i="1"/>
  <c r="AQE2" i="1"/>
  <c r="API13" i="1"/>
  <c r="APK8" i="1"/>
  <c r="APK13" i="1"/>
  <c r="API8" i="1"/>
  <c r="APR2" i="1"/>
  <c r="AOY2" i="1"/>
  <c r="AOX8" i="1"/>
  <c r="AOX13" i="1"/>
  <c r="APE2" i="1"/>
  <c r="AOV8" i="1"/>
  <c r="AOV13" i="1"/>
  <c r="AOK8" i="1"/>
  <c r="AOK13" i="1"/>
  <c r="AOR2" i="1"/>
  <c r="ANW2" i="1"/>
  <c r="ANY2" i="1"/>
  <c r="ANX8" i="1"/>
  <c r="ANX13" i="1"/>
  <c r="AOE2" i="1"/>
  <c r="ANK8" i="1"/>
  <c r="ANK13" i="1"/>
  <c r="ANR2" i="1"/>
  <c r="AMX8" i="1"/>
  <c r="AMX13" i="1"/>
  <c r="ANE2" i="1"/>
  <c r="AMK8" i="1"/>
  <c r="AMK13" i="1"/>
  <c r="AMR2" i="1"/>
  <c r="AME9" i="1"/>
  <c r="AMR9" i="1"/>
  <c r="ANE9" i="1"/>
  <c r="AMR21" i="1"/>
  <c r="AME21" i="1"/>
  <c r="ALX8" i="1"/>
  <c r="ALX13" i="1"/>
  <c r="AME2" i="1"/>
  <c r="ANE21" i="1"/>
  <c r="ANR9" i="1"/>
  <c r="ALK8" i="1"/>
  <c r="ALK13" i="1"/>
  <c r="ALR2" i="1"/>
  <c r="ANR21" i="1"/>
  <c r="AOE9" i="1"/>
  <c r="O16" i="4"/>
  <c r="ALE21" i="1"/>
  <c r="AKX8" i="1"/>
  <c r="AKX13" i="1"/>
  <c r="ALE2" i="1"/>
  <c r="AOE21" i="1"/>
  <c r="AOR9" i="1"/>
  <c r="O21" i="4"/>
  <c r="O23" i="4"/>
  <c r="AKR21" i="1"/>
  <c r="AKR2" i="1"/>
  <c r="AOR21" i="1"/>
  <c r="APE9" i="1"/>
  <c r="AKK8" i="1"/>
  <c r="AKK13" i="1"/>
  <c r="APE21" i="1"/>
  <c r="APR9" i="1"/>
  <c r="AKE2" i="1"/>
  <c r="APR21" i="1"/>
  <c r="AQE9" i="1"/>
  <c r="AJR21" i="1"/>
  <c r="AJK13" i="1"/>
  <c r="AJR2" i="1"/>
  <c r="AQE21" i="1"/>
  <c r="AQR9" i="1"/>
  <c r="AJE21" i="1"/>
  <c r="AIX13" i="1"/>
  <c r="AJE2" i="1"/>
  <c r="AQR21" i="1"/>
  <c r="ARE9" i="1"/>
  <c r="AIR21" i="1"/>
  <c r="AIK13" i="1"/>
  <c r="AIR2" i="1"/>
  <c r="ARE21" i="1"/>
  <c r="ARR9" i="1"/>
  <c r="AIE21" i="1"/>
  <c r="AHX13" i="1"/>
  <c r="AIE2" i="1"/>
  <c r="ASE9" i="1"/>
  <c r="ARR21" i="1"/>
  <c r="AHR21" i="1"/>
  <c r="AHK13" i="1"/>
  <c r="AHR2" i="1"/>
  <c r="ASE21" i="1"/>
  <c r="ASQ9" i="1"/>
  <c r="AHE21" i="1"/>
  <c r="AGX13" i="1"/>
  <c r="AHE2" i="1"/>
  <c r="ASQ21" i="1"/>
  <c r="O42" i="4"/>
  <c r="O43" i="4"/>
  <c r="O44" i="4"/>
  <c r="O45" i="4"/>
  <c r="O47" i="4"/>
  <c r="O48" i="4"/>
  <c r="O49" i="4"/>
  <c r="O50" i="4"/>
  <c r="O51" i="4"/>
  <c r="O52" i="4"/>
  <c r="AGR21" i="1"/>
  <c r="AGK13" i="1"/>
  <c r="AGR2" i="1"/>
  <c r="AGE21" i="1"/>
  <c r="AFX13" i="1"/>
  <c r="AGE2" i="1"/>
  <c r="AFE21" i="1"/>
  <c r="AFK13" i="1"/>
  <c r="AFE2" i="1"/>
  <c r="AFR21" i="1"/>
  <c r="AFR2" i="1"/>
  <c r="AEX13" i="1"/>
  <c r="AER21" i="1"/>
  <c r="AEK13" i="1"/>
  <c r="AER2" i="1"/>
  <c r="AEE21" i="1"/>
  <c r="ADX13" i="1"/>
  <c r="AEE2" i="1"/>
  <c r="ADR21" i="1"/>
  <c r="ADK13" i="1"/>
  <c r="ADR2" i="1"/>
  <c r="ACX2" i="1"/>
  <c r="ACY2" i="1"/>
  <c r="ADE21" i="1"/>
  <c r="ACX13" i="1"/>
  <c r="ADE2" i="1"/>
  <c r="ACH2" i="1"/>
  <c r="ACL2" i="1"/>
  <c r="ACM2" i="1"/>
  <c r="ACR21" i="1"/>
  <c r="ACK13" i="1"/>
  <c r="ACR2" i="1"/>
  <c r="ABZ2" i="1"/>
  <c r="ACE2" i="1"/>
  <c r="ACE21" i="1"/>
  <c r="ABX13" i="1"/>
  <c r="ABR21" i="1"/>
  <c r="ABK13" i="1"/>
  <c r="ABR2" i="1"/>
  <c r="ABE21" i="1"/>
  <c r="AAX13" i="1"/>
  <c r="ABE2" i="1"/>
  <c r="M16" i="4"/>
  <c r="AAH2" i="1"/>
  <c r="AAL2" i="1"/>
  <c r="AAM2" i="1"/>
  <c r="AAJ2" i="1"/>
  <c r="AAR21" i="1"/>
  <c r="AAK13" i="1"/>
  <c r="AAR2" i="1"/>
  <c r="AAE21" i="1"/>
  <c r="ZX13" i="1"/>
  <c r="AAE2" i="1"/>
  <c r="ZR21" i="1"/>
  <c r="ZK13" i="1"/>
  <c r="ZR2" i="1"/>
  <c r="M21" i="4"/>
  <c r="M23" i="4"/>
  <c r="YW2" i="1"/>
  <c r="ZE21" i="1"/>
  <c r="YX13" i="1"/>
  <c r="ZE2" i="1"/>
  <c r="YR21" i="1"/>
  <c r="YK13" i="1"/>
  <c r="YR2" i="1"/>
  <c r="YE21" i="1"/>
  <c r="XX13" i="1"/>
  <c r="YE2" i="1"/>
  <c r="XJ2" i="1"/>
  <c r="XP2" i="1"/>
  <c r="XM2" i="1"/>
  <c r="XR21" i="1"/>
  <c r="XK13" i="1"/>
  <c r="XR2" i="1"/>
  <c r="XC2" i="1"/>
  <c r="XE2" i="1"/>
  <c r="XE21" i="1"/>
  <c r="WX13" i="1"/>
  <c r="WP2" i="1"/>
  <c r="WJ2" i="1"/>
  <c r="WR2" i="1"/>
  <c r="WR21" i="1"/>
  <c r="WK13" i="1"/>
  <c r="WC2" i="1"/>
  <c r="VY2" i="1"/>
  <c r="VU2" i="1"/>
  <c r="VZ2" i="1"/>
  <c r="WE21" i="1"/>
  <c r="VX13" i="1"/>
  <c r="VR21" i="1"/>
  <c r="VK13" i="1"/>
  <c r="VE21" i="1"/>
  <c r="UX13" i="1"/>
  <c r="UR21" i="1"/>
  <c r="UK13" i="1"/>
  <c r="UE2" i="1"/>
  <c r="UE21" i="1"/>
  <c r="TX13" i="1"/>
  <c r="TK11" i="1"/>
  <c r="TK13" i="1"/>
  <c r="TR21" i="1"/>
  <c r="SX13" i="1"/>
  <c r="SR24" i="1"/>
  <c r="SK13" i="1"/>
  <c r="SE24" i="1"/>
  <c r="RX13" i="1"/>
  <c r="RR24" i="1"/>
  <c r="RK11" i="1"/>
  <c r="RK13" i="1"/>
  <c r="QX11" i="1"/>
  <c r="QX13" i="1"/>
  <c r="QK11" i="1"/>
  <c r="QK13" i="1"/>
  <c r="QE24" i="1"/>
  <c r="PR24" i="1"/>
  <c r="PX13" i="1"/>
  <c r="PP24" i="1"/>
  <c r="PJ13" i="1"/>
  <c r="PD24" i="1"/>
  <c r="OW13" i="1"/>
  <c r="OB24" i="1"/>
  <c r="OJ13" i="1"/>
  <c r="NX11" i="1"/>
  <c r="NX13" i="1"/>
  <c r="K16" i="4"/>
  <c r="NL11" i="1"/>
  <c r="NL13" i="1"/>
  <c r="MZ11" i="1"/>
  <c r="MZ13" i="1"/>
  <c r="MN11" i="1"/>
  <c r="MN13" i="1"/>
  <c r="MC2" i="1"/>
  <c r="MB11" i="1"/>
  <c r="MB13" i="1"/>
  <c r="LP11" i="1"/>
  <c r="LP13" i="1"/>
  <c r="LD11" i="1"/>
  <c r="LD13" i="1"/>
  <c r="KQ2" i="1"/>
  <c r="KS11" i="1"/>
  <c r="KS13" i="1"/>
  <c r="KG11" i="1"/>
  <c r="KG13" i="1"/>
  <c r="JV11" i="1"/>
  <c r="JV13" i="1"/>
  <c r="K21" i="4"/>
  <c r="K23" i="4"/>
  <c r="JK11" i="1"/>
  <c r="JK13" i="1"/>
  <c r="JQ9" i="1"/>
  <c r="KB9" i="1"/>
  <c r="KN9" i="1"/>
  <c r="KY9" i="1"/>
  <c r="LK9" i="1"/>
  <c r="LW9" i="1"/>
  <c r="MI9" i="1"/>
  <c r="MU9" i="1"/>
  <c r="NG9" i="1"/>
  <c r="NS9" i="1"/>
  <c r="OE9" i="1"/>
  <c r="J20" i="4"/>
  <c r="J19" i="4"/>
  <c r="J18" i="4"/>
  <c r="J12" i="4"/>
  <c r="J13" i="4"/>
  <c r="J14" i="4"/>
  <c r="J15" i="4"/>
  <c r="J11" i="4"/>
  <c r="IY11" i="1"/>
  <c r="IY13" i="1"/>
  <c r="IN11" i="1"/>
  <c r="IN13" i="1"/>
  <c r="CT49" i="4"/>
  <c r="CL49" i="4"/>
  <c r="BW49" i="4"/>
  <c r="BN49" i="4"/>
  <c r="BE49" i="4"/>
  <c r="AQ49" i="4"/>
  <c r="AH49" i="4"/>
  <c r="Z49" i="4"/>
  <c r="C47" i="4"/>
  <c r="C52" i="4"/>
  <c r="E43" i="4"/>
  <c r="G43" i="4"/>
  <c r="CE41" i="4"/>
  <c r="BJ41" i="4"/>
  <c r="BF41" i="4"/>
  <c r="C26" i="4"/>
  <c r="D25" i="4"/>
  <c r="D26" i="4"/>
  <c r="I20" i="4"/>
  <c r="I19" i="4"/>
  <c r="I18" i="4"/>
  <c r="H16" i="4"/>
  <c r="F16" i="4"/>
  <c r="E16" i="4"/>
  <c r="D16" i="4"/>
  <c r="C16" i="4"/>
  <c r="C28" i="4"/>
  <c r="C30" i="4"/>
  <c r="I15" i="4"/>
  <c r="I14" i="4"/>
  <c r="I13" i="4"/>
  <c r="I12" i="4"/>
  <c r="I11" i="4"/>
  <c r="IC11" i="1"/>
  <c r="IC13" i="1"/>
  <c r="HP2" i="1"/>
  <c r="HR11" i="1"/>
  <c r="HR13" i="1"/>
  <c r="HG11" i="1"/>
  <c r="HG13" i="1"/>
  <c r="GT2" i="1"/>
  <c r="GV11" i="1"/>
  <c r="GV13" i="1"/>
  <c r="GK11" i="1"/>
  <c r="GK13" i="1"/>
  <c r="F21" i="4"/>
  <c r="F23" i="4"/>
  <c r="OB21" i="1"/>
  <c r="OQ9" i="1"/>
  <c r="PD9" i="1"/>
  <c r="PR9" i="1"/>
  <c r="J16" i="4"/>
  <c r="D46" i="4"/>
  <c r="D44" i="4"/>
  <c r="D42" i="4"/>
  <c r="D50" i="4"/>
  <c r="D49" i="4"/>
  <c r="E46" i="4"/>
  <c r="G46" i="4"/>
  <c r="E44" i="4"/>
  <c r="G44" i="4"/>
  <c r="E42" i="4"/>
  <c r="C21" i="4"/>
  <c r="C23" i="4"/>
  <c r="D43" i="4"/>
  <c r="E45" i="4"/>
  <c r="G45" i="4"/>
  <c r="D28" i="4"/>
  <c r="D30" i="4"/>
  <c r="D21" i="4"/>
  <c r="D23" i="4"/>
  <c r="H21" i="4"/>
  <c r="H23" i="4"/>
  <c r="I16" i="4"/>
  <c r="I21" i="4"/>
  <c r="I23" i="4"/>
  <c r="D45" i="4"/>
  <c r="E21" i="4"/>
  <c r="E23" i="4"/>
  <c r="FZ11" i="1"/>
  <c r="FZ13" i="1"/>
  <c r="FO11" i="1"/>
  <c r="FO13" i="1"/>
  <c r="FB2" i="1"/>
  <c r="FD11" i="1"/>
  <c r="FD13" i="1"/>
  <c r="ES11" i="1"/>
  <c r="ES13" i="1"/>
  <c r="EH11" i="1"/>
  <c r="EH13" i="1"/>
  <c r="DV11" i="1"/>
  <c r="DV13" i="1"/>
  <c r="DK11" i="1"/>
  <c r="DK13" i="1"/>
  <c r="CZ11" i="1"/>
  <c r="CZ13" i="1"/>
  <c r="CO11" i="1"/>
  <c r="CO13" i="1"/>
  <c r="CD11" i="1"/>
  <c r="CD13" i="1"/>
  <c r="BS11" i="1"/>
  <c r="BS13" i="1"/>
  <c r="BH11" i="1"/>
  <c r="BH13" i="1"/>
  <c r="AW11" i="1"/>
  <c r="AW13" i="1"/>
  <c r="AL11" i="1"/>
  <c r="AL13" i="1"/>
  <c r="AA11" i="1"/>
  <c r="AA13" i="1"/>
  <c r="P11" i="1"/>
  <c r="P13" i="1"/>
  <c r="F11" i="1"/>
  <c r="F13" i="1"/>
  <c r="C11" i="1"/>
  <c r="J11" i="1"/>
  <c r="C10" i="1"/>
  <c r="I10" i="1"/>
  <c r="L9" i="1"/>
  <c r="V9" i="1"/>
  <c r="AG9" i="1"/>
  <c r="AR9" i="1"/>
  <c r="BC9" i="1"/>
  <c r="BN9" i="1"/>
  <c r="BY9" i="1"/>
  <c r="CJ9" i="1"/>
  <c r="CU9" i="1"/>
  <c r="DF9" i="1"/>
  <c r="DQ9" i="1"/>
  <c r="EC9" i="1"/>
  <c r="EN9" i="1"/>
  <c r="EY9" i="1"/>
  <c r="FJ9" i="1"/>
  <c r="FU9" i="1"/>
  <c r="GF9" i="1"/>
  <c r="GQ9" i="1"/>
  <c r="HB9" i="1"/>
  <c r="HM9" i="1"/>
  <c r="HX9" i="1"/>
  <c r="II9" i="1"/>
  <c r="IT9" i="1"/>
  <c r="D7" i="1"/>
  <c r="C7" i="1"/>
  <c r="H7" i="1"/>
  <c r="D6" i="1"/>
  <c r="C6" i="1"/>
  <c r="J6" i="1"/>
  <c r="D5" i="1"/>
  <c r="C5" i="1"/>
  <c r="H5" i="1"/>
  <c r="D4" i="1"/>
  <c r="C4" i="1"/>
  <c r="K4" i="1"/>
  <c r="D3" i="1"/>
  <c r="C3" i="1"/>
  <c r="J3" i="1"/>
  <c r="EA2" i="1"/>
  <c r="DW2" i="1"/>
  <c r="CP2" i="1"/>
  <c r="BX2" i="1"/>
  <c r="BB2" i="1"/>
  <c r="AY2" i="1"/>
  <c r="AQ2" i="1"/>
  <c r="AN2" i="1"/>
  <c r="AF2" i="1"/>
  <c r="PR21" i="1"/>
  <c r="QE9" i="1"/>
  <c r="F24" i="4"/>
  <c r="F25" i="4"/>
  <c r="PP9" i="1"/>
  <c r="PP21" i="1"/>
  <c r="PD21" i="1"/>
  <c r="J21" i="4"/>
  <c r="J23" i="4"/>
  <c r="E3" i="1"/>
  <c r="K10" i="1"/>
  <c r="G10" i="1"/>
  <c r="E10" i="1"/>
  <c r="D8" i="1"/>
  <c r="D13" i="1"/>
  <c r="I11" i="1"/>
  <c r="G5" i="1"/>
  <c r="I6" i="1"/>
  <c r="K7" i="1"/>
  <c r="J10" i="1"/>
  <c r="K5" i="1"/>
  <c r="G7" i="1"/>
  <c r="H10" i="1"/>
  <c r="E11" i="1"/>
  <c r="F45" i="4"/>
  <c r="K45" i="4"/>
  <c r="H45" i="4"/>
  <c r="F43" i="4"/>
  <c r="K43" i="4"/>
  <c r="H43" i="4"/>
  <c r="H42" i="4"/>
  <c r="K42" i="4"/>
  <c r="F42" i="4"/>
  <c r="D47" i="4"/>
  <c r="D52" i="4"/>
  <c r="E47" i="4"/>
  <c r="E52" i="4"/>
  <c r="G42" i="4"/>
  <c r="G47" i="4"/>
  <c r="G52" i="4"/>
  <c r="J49" i="4"/>
  <c r="F49" i="4"/>
  <c r="H49" i="4"/>
  <c r="K49" i="4"/>
  <c r="H46" i="4"/>
  <c r="K46" i="4"/>
  <c r="F46" i="4"/>
  <c r="J50" i="4"/>
  <c r="K50" i="4"/>
  <c r="F50" i="4"/>
  <c r="H50" i="4"/>
  <c r="H44" i="4"/>
  <c r="F44" i="4"/>
  <c r="K44" i="4"/>
  <c r="E24" i="4"/>
  <c r="E25" i="4"/>
  <c r="C8" i="1"/>
  <c r="H3" i="1"/>
  <c r="E4" i="1"/>
  <c r="J4" i="1"/>
  <c r="G3" i="1"/>
  <c r="K3" i="1"/>
  <c r="I4" i="1"/>
  <c r="H4" i="1"/>
  <c r="I3" i="1"/>
  <c r="G4" i="1"/>
  <c r="E5" i="1"/>
  <c r="J5" i="1"/>
  <c r="H6" i="1"/>
  <c r="E7" i="1"/>
  <c r="J7" i="1"/>
  <c r="H11" i="1"/>
  <c r="I5" i="1"/>
  <c r="G6" i="1"/>
  <c r="K6" i="1"/>
  <c r="I7" i="1"/>
  <c r="G11" i="1"/>
  <c r="K11" i="1"/>
  <c r="E6" i="1"/>
  <c r="F26" i="4"/>
  <c r="J24" i="4"/>
  <c r="J25" i="4"/>
  <c r="K24" i="4"/>
  <c r="K25" i="4"/>
  <c r="F28" i="4"/>
  <c r="F30" i="4"/>
  <c r="QE21" i="1"/>
  <c r="QR9" i="1"/>
  <c r="RE9" i="1"/>
  <c r="RR9" i="1"/>
  <c r="K8" i="1"/>
  <c r="K13" i="1"/>
  <c r="J8" i="1"/>
  <c r="J13" i="1"/>
  <c r="L10" i="1"/>
  <c r="H8" i="1"/>
  <c r="H13" i="1"/>
  <c r="L11" i="1"/>
  <c r="K47" i="4"/>
  <c r="K52" i="4"/>
  <c r="L49" i="4"/>
  <c r="J47" i="4"/>
  <c r="J52" i="4"/>
  <c r="JF8" i="1"/>
  <c r="L42" i="4"/>
  <c r="F47" i="4"/>
  <c r="F52" i="4"/>
  <c r="L44" i="4"/>
  <c r="L45" i="4"/>
  <c r="H47" i="4"/>
  <c r="H52" i="4"/>
  <c r="L43" i="4"/>
  <c r="E26" i="4"/>
  <c r="E28" i="4"/>
  <c r="E30" i="4"/>
  <c r="L50" i="4"/>
  <c r="L46" i="4"/>
  <c r="L7" i="1"/>
  <c r="L3" i="1"/>
  <c r="L6" i="1"/>
  <c r="L5" i="1"/>
  <c r="C13" i="1"/>
  <c r="E8" i="1"/>
  <c r="E13" i="1"/>
  <c r="I8" i="1"/>
  <c r="I13" i="1"/>
  <c r="L4" i="1"/>
  <c r="G8" i="1"/>
  <c r="G13" i="1"/>
  <c r="J28" i="4"/>
  <c r="J30" i="4"/>
  <c r="K28" i="4"/>
  <c r="K30" i="4"/>
  <c r="SE9" i="1"/>
  <c r="RR21" i="1"/>
  <c r="K26" i="4"/>
  <c r="J26" i="4"/>
  <c r="JF13" i="1"/>
  <c r="JH5" i="1"/>
  <c r="JJ5" i="1"/>
  <c r="JH3" i="1"/>
  <c r="JH7" i="1"/>
  <c r="JJ7" i="1"/>
  <c r="JH6" i="1"/>
  <c r="JJ6" i="1"/>
  <c r="JH4" i="1"/>
  <c r="JJ4" i="1"/>
  <c r="L47" i="4"/>
  <c r="L52" i="4"/>
  <c r="N45" i="4"/>
  <c r="R45" i="4"/>
  <c r="L8" i="1"/>
  <c r="L13" i="1"/>
  <c r="SR9" i="1"/>
  <c r="SE21" i="1"/>
  <c r="JG11" i="1"/>
  <c r="JM11" i="1"/>
  <c r="JG10" i="1"/>
  <c r="JO10" i="1"/>
  <c r="JG6" i="1"/>
  <c r="JG4" i="1"/>
  <c r="JG3" i="1"/>
  <c r="JG7" i="1"/>
  <c r="JG5" i="1"/>
  <c r="JJ3" i="1"/>
  <c r="JH8" i="1"/>
  <c r="M44" i="4"/>
  <c r="V44" i="4"/>
  <c r="M46" i="4"/>
  <c r="U46" i="4"/>
  <c r="N42" i="4"/>
  <c r="R42" i="4"/>
  <c r="M49" i="4"/>
  <c r="N49" i="4"/>
  <c r="R49" i="4"/>
  <c r="N46" i="4"/>
  <c r="R46" i="4"/>
  <c r="N44" i="4"/>
  <c r="R44" i="4"/>
  <c r="N43" i="4"/>
  <c r="R43" i="4"/>
  <c r="M45" i="4"/>
  <c r="M50" i="4"/>
  <c r="M43" i="4"/>
  <c r="M42" i="4"/>
  <c r="M10" i="1"/>
  <c r="M11" i="1"/>
  <c r="N7" i="1"/>
  <c r="N4" i="1"/>
  <c r="N6" i="1"/>
  <c r="M5" i="1"/>
  <c r="M6" i="1"/>
  <c r="M3" i="1"/>
  <c r="M7" i="1"/>
  <c r="N5" i="1"/>
  <c r="M4" i="1"/>
  <c r="N3" i="1"/>
  <c r="SR21" i="1"/>
  <c r="TE21" i="1"/>
  <c r="S44" i="4"/>
  <c r="S46" i="4"/>
  <c r="U44" i="4"/>
  <c r="T44" i="4"/>
  <c r="JL10" i="1"/>
  <c r="JI11" i="1"/>
  <c r="JP11" i="1"/>
  <c r="JN10" i="1"/>
  <c r="JP10" i="1"/>
  <c r="JM10" i="1"/>
  <c r="JH13" i="1"/>
  <c r="JJ8" i="1"/>
  <c r="JJ13" i="1"/>
  <c r="JN5" i="1"/>
  <c r="JP5" i="1"/>
  <c r="JI5" i="1"/>
  <c r="JM5" i="1"/>
  <c r="JO5" i="1"/>
  <c r="JL5" i="1"/>
  <c r="JM6" i="1"/>
  <c r="JO6" i="1"/>
  <c r="JN6" i="1"/>
  <c r="JL6" i="1"/>
  <c r="JI6" i="1"/>
  <c r="JP6" i="1"/>
  <c r="JO11" i="1"/>
  <c r="JI10" i="1"/>
  <c r="JI3" i="1"/>
  <c r="JG8" i="1"/>
  <c r="JO3" i="1"/>
  <c r="JL3" i="1"/>
  <c r="JN3" i="1"/>
  <c r="JP3" i="1"/>
  <c r="JM3" i="1"/>
  <c r="JP7" i="1"/>
  <c r="JN7" i="1"/>
  <c r="JL7" i="1"/>
  <c r="JO7" i="1"/>
  <c r="JI7" i="1"/>
  <c r="JM7" i="1"/>
  <c r="JO4" i="1"/>
  <c r="JI4" i="1"/>
  <c r="JL4" i="1"/>
  <c r="JP4" i="1"/>
  <c r="JM4" i="1"/>
  <c r="JN4" i="1"/>
  <c r="JN11" i="1"/>
  <c r="JL11" i="1"/>
  <c r="V46" i="4"/>
  <c r="T46" i="4"/>
  <c r="U45" i="4"/>
  <c r="V45" i="4"/>
  <c r="T45" i="4"/>
  <c r="S45" i="4"/>
  <c r="U43" i="4"/>
  <c r="V43" i="4"/>
  <c r="S43" i="4"/>
  <c r="T43" i="4"/>
  <c r="R47" i="4"/>
  <c r="R52" i="4"/>
  <c r="N47" i="4"/>
  <c r="N52" i="4"/>
  <c r="V50" i="4"/>
  <c r="S50" i="4"/>
  <c r="T50" i="4"/>
  <c r="U50" i="4"/>
  <c r="M47" i="4"/>
  <c r="M52" i="4"/>
  <c r="S42" i="4"/>
  <c r="T42" i="4"/>
  <c r="U42" i="4"/>
  <c r="V42" i="4"/>
  <c r="T49" i="4"/>
  <c r="U49" i="4"/>
  <c r="S49" i="4"/>
  <c r="V49" i="4"/>
  <c r="R3" i="1"/>
  <c r="M8" i="1"/>
  <c r="T3" i="1"/>
  <c r="O3" i="1"/>
  <c r="U3" i="1"/>
  <c r="Q3" i="1"/>
  <c r="S3" i="1"/>
  <c r="U7" i="1"/>
  <c r="Q7" i="1"/>
  <c r="R7" i="1"/>
  <c r="S7" i="1"/>
  <c r="T7" i="1"/>
  <c r="O7" i="1"/>
  <c r="U10" i="1"/>
  <c r="Q10" i="1"/>
  <c r="R10" i="1"/>
  <c r="S10" i="1"/>
  <c r="O10" i="1"/>
  <c r="T10" i="1"/>
  <c r="N8" i="1"/>
  <c r="N13" i="1"/>
  <c r="U5" i="1"/>
  <c r="Q5" i="1"/>
  <c r="R5" i="1"/>
  <c r="S5" i="1"/>
  <c r="T5" i="1"/>
  <c r="O5" i="1"/>
  <c r="S11" i="1"/>
  <c r="O11" i="1"/>
  <c r="T11" i="1"/>
  <c r="U11" i="1"/>
  <c r="Q11" i="1"/>
  <c r="R11" i="1"/>
  <c r="T4" i="1"/>
  <c r="O4" i="1"/>
  <c r="U4" i="1"/>
  <c r="R4" i="1"/>
  <c r="S4" i="1"/>
  <c r="Q4" i="1"/>
  <c r="S6" i="1"/>
  <c r="T6" i="1"/>
  <c r="O6" i="1"/>
  <c r="U6" i="1"/>
  <c r="Q6" i="1"/>
  <c r="R6" i="1"/>
  <c r="W44" i="4"/>
  <c r="V47" i="4"/>
  <c r="W46" i="4"/>
  <c r="W43" i="4"/>
  <c r="S47" i="4"/>
  <c r="S52" i="4"/>
  <c r="JQ10" i="1"/>
  <c r="JM8" i="1"/>
  <c r="JM13" i="1"/>
  <c r="JQ11" i="1"/>
  <c r="JN8" i="1"/>
  <c r="JN13" i="1"/>
  <c r="JQ3" i="1"/>
  <c r="JQ6" i="1"/>
  <c r="JQ5" i="1"/>
  <c r="JI8" i="1"/>
  <c r="JI13" i="1"/>
  <c r="JG13" i="1"/>
  <c r="JP8" i="1"/>
  <c r="JP13" i="1"/>
  <c r="JQ4" i="1"/>
  <c r="JO8" i="1"/>
  <c r="JO13" i="1"/>
  <c r="V6" i="1"/>
  <c r="V7" i="1"/>
  <c r="R8" i="1"/>
  <c r="R13" i="1"/>
  <c r="JQ7" i="1"/>
  <c r="JL8" i="1"/>
  <c r="JL13" i="1"/>
  <c r="W49" i="4"/>
  <c r="U47" i="4"/>
  <c r="U52" i="4"/>
  <c r="T47" i="4"/>
  <c r="T52" i="4"/>
  <c r="V52" i="4"/>
  <c r="W42" i="4"/>
  <c r="W50" i="4"/>
  <c r="W45" i="4"/>
  <c r="O8" i="1"/>
  <c r="O13" i="1"/>
  <c r="M13" i="1"/>
  <c r="V4" i="1"/>
  <c r="V5" i="1"/>
  <c r="V10" i="1"/>
  <c r="Q8" i="1"/>
  <c r="Q13" i="1"/>
  <c r="U8" i="1"/>
  <c r="U13" i="1"/>
  <c r="S8" i="1"/>
  <c r="S13" i="1"/>
  <c r="T8" i="1"/>
  <c r="T13" i="1"/>
  <c r="V11" i="1"/>
  <c r="V3" i="1"/>
  <c r="JQ8" i="1"/>
  <c r="JQ13" i="1"/>
  <c r="JR7" i="1"/>
  <c r="W47" i="4"/>
  <c r="W52" i="4"/>
  <c r="Y42" i="4"/>
  <c r="V8" i="1"/>
  <c r="X3" i="1"/>
  <c r="JR5" i="1"/>
  <c r="JX5" i="1"/>
  <c r="JR6" i="1"/>
  <c r="JZ6" i="1"/>
  <c r="JS6" i="1"/>
  <c r="JU6" i="1"/>
  <c r="JS5" i="1"/>
  <c r="JU5" i="1"/>
  <c r="JR3" i="1"/>
  <c r="JY3" i="1"/>
  <c r="JS4" i="1"/>
  <c r="JU4" i="1"/>
  <c r="JR4" i="1"/>
  <c r="JZ4" i="1"/>
  <c r="JS3" i="1"/>
  <c r="JU3" i="1"/>
  <c r="JS7" i="1"/>
  <c r="JU7" i="1"/>
  <c r="JZ7" i="1"/>
  <c r="JT7" i="1"/>
  <c r="JY7" i="1"/>
  <c r="JX7" i="1"/>
  <c r="JW7" i="1"/>
  <c r="KA7" i="1"/>
  <c r="X5" i="1"/>
  <c r="Z5" i="1"/>
  <c r="JR10" i="1"/>
  <c r="JR11" i="1"/>
  <c r="X4" i="1"/>
  <c r="Z4" i="1"/>
  <c r="Y45" i="4"/>
  <c r="Z45" i="4"/>
  <c r="X42" i="4"/>
  <c r="AD42" i="4"/>
  <c r="X50" i="4"/>
  <c r="AC50" i="4"/>
  <c r="Z42" i="4"/>
  <c r="X45" i="4"/>
  <c r="Y43" i="4"/>
  <c r="Z43" i="4"/>
  <c r="X49" i="4"/>
  <c r="Y46" i="4"/>
  <c r="Z46" i="4"/>
  <c r="X43" i="4"/>
  <c r="X46" i="4"/>
  <c r="Y44" i="4"/>
  <c r="Z44" i="4"/>
  <c r="X44" i="4"/>
  <c r="Z3" i="1"/>
  <c r="V13" i="1"/>
  <c r="X7" i="1"/>
  <c r="Z7" i="1"/>
  <c r="X6" i="1"/>
  <c r="Z6" i="1"/>
  <c r="AB42" i="4"/>
  <c r="AA50" i="4"/>
  <c r="AD50" i="4"/>
  <c r="AB50" i="4"/>
  <c r="AE50" i="4"/>
  <c r="AA42" i="4"/>
  <c r="KA3" i="1"/>
  <c r="JT5" i="1"/>
  <c r="JY4" i="1"/>
  <c r="JW5" i="1"/>
  <c r="JR8" i="1"/>
  <c r="JT8" i="1"/>
  <c r="JW3" i="1"/>
  <c r="JY5" i="1"/>
  <c r="JX6" i="1"/>
  <c r="JZ3" i="1"/>
  <c r="JZ5" i="1"/>
  <c r="KA5" i="1"/>
  <c r="KA6" i="1"/>
  <c r="JT3" i="1"/>
  <c r="JX3" i="1"/>
  <c r="JY6" i="1"/>
  <c r="JW6" i="1"/>
  <c r="JW4" i="1"/>
  <c r="JT6" i="1"/>
  <c r="JS8" i="1"/>
  <c r="JS13" i="1"/>
  <c r="KA4" i="1"/>
  <c r="JX4" i="1"/>
  <c r="JT4" i="1"/>
  <c r="JW10" i="1"/>
  <c r="JZ10" i="1"/>
  <c r="KA10" i="1"/>
  <c r="JT10" i="1"/>
  <c r="JY10" i="1"/>
  <c r="JX10" i="1"/>
  <c r="JZ11" i="1"/>
  <c r="JX11" i="1"/>
  <c r="JT11" i="1"/>
  <c r="JY11" i="1"/>
  <c r="JW11" i="1"/>
  <c r="KA11" i="1"/>
  <c r="KB7" i="1"/>
  <c r="AC42" i="4"/>
  <c r="AA46" i="4"/>
  <c r="AB46" i="4"/>
  <c r="AC46" i="4"/>
  <c r="AD46" i="4"/>
  <c r="AC49" i="4"/>
  <c r="AD49" i="4"/>
  <c r="AA49" i="4"/>
  <c r="AB49" i="4"/>
  <c r="Z47" i="4"/>
  <c r="Z52" i="4"/>
  <c r="AC43" i="4"/>
  <c r="AD43" i="4"/>
  <c r="AA43" i="4"/>
  <c r="AB43" i="4"/>
  <c r="AC45" i="4"/>
  <c r="AD45" i="4"/>
  <c r="AA45" i="4"/>
  <c r="AB45" i="4"/>
  <c r="AA44" i="4"/>
  <c r="AB44" i="4"/>
  <c r="AC44" i="4"/>
  <c r="AD44" i="4"/>
  <c r="Y47" i="4"/>
  <c r="Y52" i="4"/>
  <c r="X47" i="4"/>
  <c r="X52" i="4"/>
  <c r="X8" i="1"/>
  <c r="W7" i="1"/>
  <c r="W6" i="1"/>
  <c r="W4" i="1"/>
  <c r="W11" i="1"/>
  <c r="W5" i="1"/>
  <c r="W10" i="1"/>
  <c r="W3" i="1"/>
  <c r="AE42" i="4"/>
  <c r="AA47" i="4"/>
  <c r="AA52" i="4"/>
  <c r="JW8" i="1"/>
  <c r="JW13" i="1"/>
  <c r="AD47" i="4"/>
  <c r="AD52" i="4"/>
  <c r="AE46" i="4"/>
  <c r="AC47" i="4"/>
  <c r="AC52" i="4"/>
  <c r="JR13" i="1"/>
  <c r="JY8" i="1"/>
  <c r="JY13" i="1"/>
  <c r="KB5" i="1"/>
  <c r="KA8" i="1"/>
  <c r="KA13" i="1"/>
  <c r="JX8" i="1"/>
  <c r="JX13" i="1"/>
  <c r="JZ8" i="1"/>
  <c r="JZ13" i="1"/>
  <c r="KB3" i="1"/>
  <c r="KB4" i="1"/>
  <c r="KB11" i="1"/>
  <c r="JU8" i="1"/>
  <c r="JU13" i="1"/>
  <c r="KB6" i="1"/>
  <c r="KB10" i="1"/>
  <c r="JT13" i="1"/>
  <c r="AE44" i="4"/>
  <c r="AE43" i="4"/>
  <c r="AB47" i="4"/>
  <c r="AB52" i="4"/>
  <c r="AE45" i="4"/>
  <c r="AE49" i="4"/>
  <c r="X13" i="1"/>
  <c r="Z8" i="1"/>
  <c r="Z13" i="1"/>
  <c r="AD7" i="1"/>
  <c r="Y7" i="1"/>
  <c r="AE7" i="1"/>
  <c r="AB7" i="1"/>
  <c r="AC7" i="1"/>
  <c r="AF7" i="1"/>
  <c r="AB10" i="1"/>
  <c r="AC10" i="1"/>
  <c r="AD10" i="1"/>
  <c r="Y10" i="1"/>
  <c r="AE10" i="1"/>
  <c r="AF10" i="1"/>
  <c r="AB6" i="1"/>
  <c r="AC6" i="1"/>
  <c r="AD6" i="1"/>
  <c r="Y6" i="1"/>
  <c r="AE6" i="1"/>
  <c r="AF6" i="1"/>
  <c r="AC11" i="1"/>
  <c r="AD11" i="1"/>
  <c r="Y11" i="1"/>
  <c r="AE11" i="1"/>
  <c r="AB11" i="1"/>
  <c r="AF11" i="1"/>
  <c r="AD5" i="1"/>
  <c r="Y5" i="1"/>
  <c r="AE5" i="1"/>
  <c r="AB5" i="1"/>
  <c r="AC5" i="1"/>
  <c r="AF5" i="1"/>
  <c r="W8" i="1"/>
  <c r="AE3" i="1"/>
  <c r="AB3" i="1"/>
  <c r="AC3" i="1"/>
  <c r="AD3" i="1"/>
  <c r="Y3" i="1"/>
  <c r="AF3" i="1"/>
  <c r="AC4" i="1"/>
  <c r="AD4" i="1"/>
  <c r="AE4" i="1"/>
  <c r="AF4" i="1"/>
  <c r="AB4" i="1"/>
  <c r="Y4" i="1"/>
  <c r="AE47" i="4"/>
  <c r="AE52" i="4"/>
  <c r="AG44" i="4"/>
  <c r="AH44" i="4"/>
  <c r="AG3" i="1"/>
  <c r="AG6" i="1"/>
  <c r="KB8" i="1"/>
  <c r="W13" i="1"/>
  <c r="Y8" i="1"/>
  <c r="Y13" i="1"/>
  <c r="AF8" i="1"/>
  <c r="AF13" i="1"/>
  <c r="AG11" i="1"/>
  <c r="AG4" i="1"/>
  <c r="AD8" i="1"/>
  <c r="AD13" i="1"/>
  <c r="AE8" i="1"/>
  <c r="AE13" i="1"/>
  <c r="AB8" i="1"/>
  <c r="AB13" i="1"/>
  <c r="AC8" i="1"/>
  <c r="AC13" i="1"/>
  <c r="AG5" i="1"/>
  <c r="AG10" i="1"/>
  <c r="AG7" i="1"/>
  <c r="AF49" i="4"/>
  <c r="AL49" i="4"/>
  <c r="AF44" i="4"/>
  <c r="AL44" i="4"/>
  <c r="AF42" i="4"/>
  <c r="AI42" i="4"/>
  <c r="AG45" i="4"/>
  <c r="AH45" i="4"/>
  <c r="AF43" i="4"/>
  <c r="AK43" i="4"/>
  <c r="AG46" i="4"/>
  <c r="AH46" i="4"/>
  <c r="AF50" i="4"/>
  <c r="AI50" i="4"/>
  <c r="AF46" i="4"/>
  <c r="AI46" i="4"/>
  <c r="AG43" i="4"/>
  <c r="AH43" i="4"/>
  <c r="AF45" i="4"/>
  <c r="AK45" i="4"/>
  <c r="AG42" i="4"/>
  <c r="AH42" i="4"/>
  <c r="KB13" i="1"/>
  <c r="KD7" i="1"/>
  <c r="KF7" i="1"/>
  <c r="KD5" i="1"/>
  <c r="KF5" i="1"/>
  <c r="KD4" i="1"/>
  <c r="KF4" i="1"/>
  <c r="KD3" i="1"/>
  <c r="KD6" i="1"/>
  <c r="KF6" i="1"/>
  <c r="AL42" i="4"/>
  <c r="AJ49" i="4"/>
  <c r="AG8" i="1"/>
  <c r="AI7" i="1"/>
  <c r="AK7" i="1"/>
  <c r="AI49" i="4"/>
  <c r="AN49" i="4"/>
  <c r="AM49" i="4"/>
  <c r="AK49" i="4"/>
  <c r="AM43" i="4"/>
  <c r="AL46" i="4"/>
  <c r="AI43" i="4"/>
  <c r="AM50" i="4"/>
  <c r="AJ43" i="4"/>
  <c r="AL43" i="4"/>
  <c r="AM46" i="4"/>
  <c r="AJ46" i="4"/>
  <c r="AK46" i="4"/>
  <c r="AK42" i="4"/>
  <c r="AL50" i="4"/>
  <c r="AM45" i="4"/>
  <c r="AM42" i="4"/>
  <c r="AI44" i="4"/>
  <c r="AF47" i="4"/>
  <c r="AF52" i="4"/>
  <c r="AK50" i="4"/>
  <c r="AG47" i="4"/>
  <c r="AG52" i="4"/>
  <c r="AJ42" i="4"/>
  <c r="AK44" i="4"/>
  <c r="AM44" i="4"/>
  <c r="AL45" i="4"/>
  <c r="AL47" i="4"/>
  <c r="AL52" i="4"/>
  <c r="AJ50" i="4"/>
  <c r="AJ44" i="4"/>
  <c r="AJ45" i="4"/>
  <c r="AI45" i="4"/>
  <c r="AI4" i="1"/>
  <c r="AK4" i="1"/>
  <c r="KD8" i="1"/>
  <c r="KF3" i="1"/>
  <c r="KC5" i="1"/>
  <c r="KC7" i="1"/>
  <c r="KC4" i="1"/>
  <c r="KC3" i="1"/>
  <c r="KC10" i="1"/>
  <c r="KC11" i="1"/>
  <c r="KC6" i="1"/>
  <c r="AH47" i="4"/>
  <c r="AH52" i="4"/>
  <c r="AG13" i="1"/>
  <c r="AI3" i="1"/>
  <c r="AI6" i="1"/>
  <c r="AK6" i="1"/>
  <c r="AI5" i="1"/>
  <c r="AK5" i="1"/>
  <c r="AM47" i="4"/>
  <c r="AM52" i="4"/>
  <c r="AN43" i="4"/>
  <c r="AK47" i="4"/>
  <c r="AK52" i="4"/>
  <c r="AN46" i="4"/>
  <c r="AI47" i="4"/>
  <c r="AI52" i="4"/>
  <c r="AN50" i="4"/>
  <c r="AN45" i="4"/>
  <c r="AJ47" i="4"/>
  <c r="AJ52" i="4"/>
  <c r="AN42" i="4"/>
  <c r="AN44" i="4"/>
  <c r="KJ6" i="1"/>
  <c r="KK6" i="1"/>
  <c r="KL6" i="1"/>
  <c r="KH6" i="1"/>
  <c r="KI6" i="1"/>
  <c r="KE6" i="1"/>
  <c r="KJ4" i="1"/>
  <c r="KI4" i="1"/>
  <c r="KL4" i="1"/>
  <c r="KE4" i="1"/>
  <c r="KH4" i="1"/>
  <c r="KK4" i="1"/>
  <c r="KF8" i="1"/>
  <c r="KF13" i="1"/>
  <c r="KD13" i="1"/>
  <c r="KL3" i="1"/>
  <c r="KK3" i="1"/>
  <c r="KI3" i="1"/>
  <c r="KH3" i="1"/>
  <c r="KE3" i="1"/>
  <c r="KC8" i="1"/>
  <c r="KJ3" i="1"/>
  <c r="KL10" i="1"/>
  <c r="KK10" i="1"/>
  <c r="KE10" i="1"/>
  <c r="KH10" i="1"/>
  <c r="KI10" i="1"/>
  <c r="KJ10" i="1"/>
  <c r="KJ5" i="1"/>
  <c r="KH5" i="1"/>
  <c r="KI5" i="1"/>
  <c r="KK5" i="1"/>
  <c r="KL5" i="1"/>
  <c r="KE5" i="1"/>
  <c r="KL11" i="1"/>
  <c r="KH11" i="1"/>
  <c r="KI11" i="1"/>
  <c r="KE11" i="1"/>
  <c r="KK11" i="1"/>
  <c r="KJ11" i="1"/>
  <c r="KI7" i="1"/>
  <c r="KE7" i="1"/>
  <c r="KL7" i="1"/>
  <c r="KJ7" i="1"/>
  <c r="KK7" i="1"/>
  <c r="KH7" i="1"/>
  <c r="AH3" i="1"/>
  <c r="AH6" i="1"/>
  <c r="AH7" i="1"/>
  <c r="AH11" i="1"/>
  <c r="AH5" i="1"/>
  <c r="AH10" i="1"/>
  <c r="AH4" i="1"/>
  <c r="AI8" i="1"/>
  <c r="AK3" i="1"/>
  <c r="AN47" i="4"/>
  <c r="AN52" i="4"/>
  <c r="AO42" i="4"/>
  <c r="AT42" i="4"/>
  <c r="KN11" i="1"/>
  <c r="KN5" i="1"/>
  <c r="KJ8" i="1"/>
  <c r="KJ13" i="1"/>
  <c r="KI8" i="1"/>
  <c r="KI13" i="1"/>
  <c r="KC13" i="1"/>
  <c r="KE8" i="1"/>
  <c r="KE13" i="1"/>
  <c r="KN7" i="1"/>
  <c r="KH8" i="1"/>
  <c r="KH13" i="1"/>
  <c r="KN4" i="1"/>
  <c r="KN6" i="1"/>
  <c r="KN3" i="1"/>
  <c r="KL8" i="1"/>
  <c r="KL13" i="1"/>
  <c r="KN10" i="1"/>
  <c r="KK8" i="1"/>
  <c r="KK13" i="1"/>
  <c r="AM5" i="1"/>
  <c r="AO5" i="1"/>
  <c r="AJ5" i="1"/>
  <c r="AP5" i="1"/>
  <c r="AN5" i="1"/>
  <c r="AQ5" i="1"/>
  <c r="AH8" i="1"/>
  <c r="AJ3" i="1"/>
  <c r="AP3" i="1"/>
  <c r="AQ3" i="1"/>
  <c r="AM3" i="1"/>
  <c r="AO3" i="1"/>
  <c r="AN3" i="1"/>
  <c r="AM10" i="1"/>
  <c r="AO10" i="1"/>
  <c r="AJ10" i="1"/>
  <c r="AP10" i="1"/>
  <c r="AQ10" i="1"/>
  <c r="AN10" i="1"/>
  <c r="AO6" i="1"/>
  <c r="AJ6" i="1"/>
  <c r="AP6" i="1"/>
  <c r="AM6" i="1"/>
  <c r="AQ6" i="1"/>
  <c r="AN6" i="1"/>
  <c r="AP4" i="1"/>
  <c r="AQ4" i="1"/>
  <c r="AO4" i="1"/>
  <c r="AJ4" i="1"/>
  <c r="AM4" i="1"/>
  <c r="AN4" i="1"/>
  <c r="AM7" i="1"/>
  <c r="AO7" i="1"/>
  <c r="AJ7" i="1"/>
  <c r="AP7" i="1"/>
  <c r="AN7" i="1"/>
  <c r="AQ7" i="1"/>
  <c r="AI13" i="1"/>
  <c r="AK8" i="1"/>
  <c r="AK13" i="1"/>
  <c r="AM11" i="1"/>
  <c r="AO11" i="1"/>
  <c r="AJ11" i="1"/>
  <c r="AP11" i="1"/>
  <c r="AQ11" i="1"/>
  <c r="AN11" i="1"/>
  <c r="AP43" i="4"/>
  <c r="AQ43" i="4"/>
  <c r="AO43" i="4"/>
  <c r="AP42" i="4"/>
  <c r="AP46" i="4"/>
  <c r="AQ46" i="4"/>
  <c r="AO44" i="4"/>
  <c r="AR44" i="4"/>
  <c r="AO50" i="4"/>
  <c r="AR50" i="4"/>
  <c r="AP45" i="4"/>
  <c r="AQ45" i="4"/>
  <c r="AO46" i="4"/>
  <c r="AT46" i="4"/>
  <c r="AP44" i="4"/>
  <c r="AQ44" i="4"/>
  <c r="AO49" i="4"/>
  <c r="AO45" i="4"/>
  <c r="AR42" i="4"/>
  <c r="AS42" i="4"/>
  <c r="AT50" i="4"/>
  <c r="AS50" i="4"/>
  <c r="AR4" i="1"/>
  <c r="AP8" i="1"/>
  <c r="AP13" i="1"/>
  <c r="KN8" i="1"/>
  <c r="KP3" i="1"/>
  <c r="AR6" i="1"/>
  <c r="AQ42" i="4"/>
  <c r="AP47" i="4"/>
  <c r="AP52" i="4"/>
  <c r="AS43" i="4"/>
  <c r="AT43" i="4"/>
  <c r="AR43" i="4"/>
  <c r="AR46" i="4"/>
  <c r="AS46" i="4"/>
  <c r="AR49" i="4"/>
  <c r="AT49" i="4"/>
  <c r="AS49" i="4"/>
  <c r="AS45" i="4"/>
  <c r="AT45" i="4"/>
  <c r="AR45" i="4"/>
  <c r="AR11" i="1"/>
  <c r="AR7" i="1"/>
  <c r="AQ8" i="1"/>
  <c r="AQ13" i="1"/>
  <c r="AJ8" i="1"/>
  <c r="AJ13" i="1"/>
  <c r="AH13" i="1"/>
  <c r="AN8" i="1"/>
  <c r="AN13" i="1"/>
  <c r="AM8" i="1"/>
  <c r="AM13" i="1"/>
  <c r="AR5" i="1"/>
  <c r="AR10" i="1"/>
  <c r="AO8" i="1"/>
  <c r="AO13" i="1"/>
  <c r="AR3" i="1"/>
  <c r="AO47" i="4"/>
  <c r="AO52" i="4"/>
  <c r="AS44" i="4"/>
  <c r="AT44" i="4"/>
  <c r="AU50" i="4"/>
  <c r="AU44" i="4"/>
  <c r="AU46" i="4"/>
  <c r="AT47" i="4"/>
  <c r="AT52" i="4"/>
  <c r="AS47" i="4"/>
  <c r="AU45" i="4"/>
  <c r="KP7" i="1"/>
  <c r="KR7" i="1"/>
  <c r="KP4" i="1"/>
  <c r="KR4" i="1"/>
  <c r="KR3" i="1"/>
  <c r="KN13" i="1"/>
  <c r="KP5" i="1"/>
  <c r="KR5" i="1"/>
  <c r="KP6" i="1"/>
  <c r="KR6" i="1"/>
  <c r="AS52" i="4"/>
  <c r="AR47" i="4"/>
  <c r="AR52" i="4"/>
  <c r="AQ47" i="4"/>
  <c r="AQ52" i="4"/>
  <c r="AU42" i="4"/>
  <c r="AU49" i="4"/>
  <c r="AU43" i="4"/>
  <c r="AR8" i="1"/>
  <c r="KO11" i="1"/>
  <c r="KO5" i="1"/>
  <c r="KO10" i="1"/>
  <c r="KO4" i="1"/>
  <c r="KO3" i="1"/>
  <c r="KO7" i="1"/>
  <c r="KO6" i="1"/>
  <c r="KP8" i="1"/>
  <c r="AU47" i="4"/>
  <c r="AU52" i="4"/>
  <c r="AW43" i="4"/>
  <c r="AX43" i="4"/>
  <c r="AR13" i="1"/>
  <c r="AT6" i="1"/>
  <c r="AV6" i="1"/>
  <c r="AT4" i="1"/>
  <c r="AV4" i="1"/>
  <c r="AT3" i="1"/>
  <c r="AT7" i="1"/>
  <c r="AV7" i="1"/>
  <c r="AT5" i="1"/>
  <c r="AV5" i="1"/>
  <c r="AV42" i="4"/>
  <c r="AZ42" i="4"/>
  <c r="AW49" i="4"/>
  <c r="AX49" i="4"/>
  <c r="KU7" i="1"/>
  <c r="KV7" i="1"/>
  <c r="KW7" i="1"/>
  <c r="KT7" i="1"/>
  <c r="KQ7" i="1"/>
  <c r="KX7" i="1"/>
  <c r="KU5" i="1"/>
  <c r="KW5" i="1"/>
  <c r="KV5" i="1"/>
  <c r="KT5" i="1"/>
  <c r="KQ5" i="1"/>
  <c r="KX5" i="1"/>
  <c r="KU6" i="1"/>
  <c r="KQ6" i="1"/>
  <c r="KT6" i="1"/>
  <c r="KW6" i="1"/>
  <c r="KV6" i="1"/>
  <c r="KX6" i="1"/>
  <c r="KX10" i="1"/>
  <c r="KQ10" i="1"/>
  <c r="KW10" i="1"/>
  <c r="KV10" i="1"/>
  <c r="KT10" i="1"/>
  <c r="KU10" i="1"/>
  <c r="KV3" i="1"/>
  <c r="KW3" i="1"/>
  <c r="KU3" i="1"/>
  <c r="KQ3" i="1"/>
  <c r="KT3" i="1"/>
  <c r="KO8" i="1"/>
  <c r="KX3" i="1"/>
  <c r="KW11" i="1"/>
  <c r="KV11" i="1"/>
  <c r="KX11" i="1"/>
  <c r="KT11" i="1"/>
  <c r="KU11" i="1"/>
  <c r="KQ11" i="1"/>
  <c r="KP13" i="1"/>
  <c r="KR8" i="1"/>
  <c r="KR13" i="1"/>
  <c r="KU4" i="1"/>
  <c r="KX4" i="1"/>
  <c r="KW4" i="1"/>
  <c r="KV4" i="1"/>
  <c r="KT4" i="1"/>
  <c r="KQ4" i="1"/>
  <c r="AW42" i="4"/>
  <c r="AX42" i="4"/>
  <c r="AV49" i="4"/>
  <c r="AZ49" i="4"/>
  <c r="AV50" i="4"/>
  <c r="AW45" i="4"/>
  <c r="AX45" i="4"/>
  <c r="AW46" i="4"/>
  <c r="AX46" i="4"/>
  <c r="AV46" i="4"/>
  <c r="AW44" i="4"/>
  <c r="AX44" i="4"/>
  <c r="AV45" i="4"/>
  <c r="AV44" i="4"/>
  <c r="AV43" i="4"/>
  <c r="BA42" i="4"/>
  <c r="AS4" i="1"/>
  <c r="AS6" i="1"/>
  <c r="AS3" i="1"/>
  <c r="AS5" i="1"/>
  <c r="AS11" i="1"/>
  <c r="AS7" i="1"/>
  <c r="AS10" i="1"/>
  <c r="AT8" i="1"/>
  <c r="AV3" i="1"/>
  <c r="AY42" i="4"/>
  <c r="BA49" i="4"/>
  <c r="KU8" i="1"/>
  <c r="KU13" i="1"/>
  <c r="KY6" i="1"/>
  <c r="KQ8" i="1"/>
  <c r="KQ13" i="1"/>
  <c r="KO13" i="1"/>
  <c r="KY4" i="1"/>
  <c r="KY11" i="1"/>
  <c r="KT8" i="1"/>
  <c r="KT13" i="1"/>
  <c r="KY7" i="1"/>
  <c r="KW8" i="1"/>
  <c r="KW13" i="1"/>
  <c r="KV8" i="1"/>
  <c r="KV13" i="1"/>
  <c r="KX8" i="1"/>
  <c r="KX13" i="1"/>
  <c r="KY10" i="1"/>
  <c r="KY5" i="1"/>
  <c r="KY3" i="1"/>
  <c r="AY49" i="4"/>
  <c r="AY44" i="4"/>
  <c r="AZ44" i="4"/>
  <c r="BA44" i="4"/>
  <c r="BA43" i="4"/>
  <c r="AY43" i="4"/>
  <c r="AZ43" i="4"/>
  <c r="AY46" i="4"/>
  <c r="AZ46" i="4"/>
  <c r="BA46" i="4"/>
  <c r="AX47" i="4"/>
  <c r="AX52" i="4"/>
  <c r="BB42" i="4"/>
  <c r="AY50" i="4"/>
  <c r="AZ50" i="4"/>
  <c r="BA50" i="4"/>
  <c r="BA45" i="4"/>
  <c r="AZ45" i="4"/>
  <c r="AY45" i="4"/>
  <c r="AW47" i="4"/>
  <c r="AW52" i="4"/>
  <c r="AV47" i="4"/>
  <c r="AV52" i="4"/>
  <c r="AZ4" i="1"/>
  <c r="BA4" i="1"/>
  <c r="BB4" i="1"/>
  <c r="AX4" i="1"/>
  <c r="AU4" i="1"/>
  <c r="AY4" i="1"/>
  <c r="AZ7" i="1"/>
  <c r="AU7" i="1"/>
  <c r="BA7" i="1"/>
  <c r="AX7" i="1"/>
  <c r="BB7" i="1"/>
  <c r="AY7" i="1"/>
  <c r="AX6" i="1"/>
  <c r="AZ6" i="1"/>
  <c r="AU6" i="1"/>
  <c r="BA6" i="1"/>
  <c r="BB6" i="1"/>
  <c r="AY6" i="1"/>
  <c r="AX10" i="1"/>
  <c r="AZ10" i="1"/>
  <c r="AU10" i="1"/>
  <c r="BA10" i="1"/>
  <c r="BB10" i="1"/>
  <c r="AY10" i="1"/>
  <c r="AS8" i="1"/>
  <c r="BA3" i="1"/>
  <c r="AX3" i="1"/>
  <c r="AZ3" i="1"/>
  <c r="AU3" i="1"/>
  <c r="BB3" i="1"/>
  <c r="AY3" i="1"/>
  <c r="BA11" i="1"/>
  <c r="AX11" i="1"/>
  <c r="AZ11" i="1"/>
  <c r="AU11" i="1"/>
  <c r="BB11" i="1"/>
  <c r="AY11" i="1"/>
  <c r="AT13" i="1"/>
  <c r="AV8" i="1"/>
  <c r="AV13" i="1"/>
  <c r="AZ5" i="1"/>
  <c r="AU5" i="1"/>
  <c r="BA5" i="1"/>
  <c r="AX5" i="1"/>
  <c r="BB5" i="1"/>
  <c r="AY5" i="1"/>
  <c r="BB49" i="4"/>
  <c r="AZ47" i="4"/>
  <c r="AZ52" i="4"/>
  <c r="BB45" i="4"/>
  <c r="BA47" i="4"/>
  <c r="BA52" i="4"/>
  <c r="BB43" i="4"/>
  <c r="BB44" i="4"/>
  <c r="KY8" i="1"/>
  <c r="LA4" i="1"/>
  <c r="LC4" i="1"/>
  <c r="BC3" i="1"/>
  <c r="BC10" i="1"/>
  <c r="BB46" i="4"/>
  <c r="AY47" i="4"/>
  <c r="AY52" i="4"/>
  <c r="BB50" i="4"/>
  <c r="BC5" i="1"/>
  <c r="BB8" i="1"/>
  <c r="BB13" i="1"/>
  <c r="BA8" i="1"/>
  <c r="BA13" i="1"/>
  <c r="BC4" i="1"/>
  <c r="BC11" i="1"/>
  <c r="AY8" i="1"/>
  <c r="AY13" i="1"/>
  <c r="AX8" i="1"/>
  <c r="AX13" i="1"/>
  <c r="BC6" i="1"/>
  <c r="AS13" i="1"/>
  <c r="AU8" i="1"/>
  <c r="AU13" i="1"/>
  <c r="AZ8" i="1"/>
  <c r="AZ13" i="1"/>
  <c r="BC7" i="1"/>
  <c r="BB47" i="4"/>
  <c r="BB52" i="4"/>
  <c r="LA5" i="1"/>
  <c r="LC5" i="1"/>
  <c r="LA7" i="1"/>
  <c r="LC7" i="1"/>
  <c r="KY13" i="1"/>
  <c r="LA6" i="1"/>
  <c r="LC6" i="1"/>
  <c r="LA3" i="1"/>
  <c r="BC8" i="1"/>
  <c r="BE3" i="1"/>
  <c r="KZ6" i="1"/>
  <c r="KZ11" i="1"/>
  <c r="KZ7" i="1"/>
  <c r="KZ5" i="1"/>
  <c r="KZ4" i="1"/>
  <c r="KZ3" i="1"/>
  <c r="KZ10" i="1"/>
  <c r="LC3" i="1"/>
  <c r="LA8" i="1"/>
  <c r="BE7" i="1"/>
  <c r="BG7" i="1"/>
  <c r="BE5" i="1"/>
  <c r="BG5" i="1"/>
  <c r="BC13" i="1"/>
  <c r="BD10" i="1"/>
  <c r="BE6" i="1"/>
  <c r="BG6" i="1"/>
  <c r="BE4" i="1"/>
  <c r="BG4" i="1"/>
  <c r="BC46" i="4"/>
  <c r="BD44" i="4"/>
  <c r="BE44" i="4"/>
  <c r="BD42" i="4"/>
  <c r="BE42" i="4"/>
  <c r="BD43" i="4"/>
  <c r="BE43" i="4"/>
  <c r="BC43" i="4"/>
  <c r="BC45" i="4"/>
  <c r="BD46" i="4"/>
  <c r="BE46" i="4"/>
  <c r="BC44" i="4"/>
  <c r="BC42" i="4"/>
  <c r="BC49" i="4"/>
  <c r="BD45" i="4"/>
  <c r="BE45" i="4"/>
  <c r="BC50" i="4"/>
  <c r="BH50" i="4"/>
  <c r="BG3" i="1"/>
  <c r="BE47" i="4"/>
  <c r="BE52" i="4"/>
  <c r="BF50" i="4"/>
  <c r="BG50" i="4"/>
  <c r="BI50" i="4"/>
  <c r="BJ50" i="4"/>
  <c r="BD5" i="1"/>
  <c r="BJ5" i="1"/>
  <c r="LF5" i="1"/>
  <c r="LH5" i="1"/>
  <c r="LG5" i="1"/>
  <c r="LB5" i="1"/>
  <c r="LI5" i="1"/>
  <c r="LE5" i="1"/>
  <c r="LA13" i="1"/>
  <c r="LC8" i="1"/>
  <c r="LC13" i="1"/>
  <c r="LB4" i="1"/>
  <c r="LH4" i="1"/>
  <c r="LG4" i="1"/>
  <c r="LE4" i="1"/>
  <c r="LF4" i="1"/>
  <c r="LI4" i="1"/>
  <c r="LB6" i="1"/>
  <c r="LF6" i="1"/>
  <c r="LG6" i="1"/>
  <c r="LH6" i="1"/>
  <c r="LE6" i="1"/>
  <c r="LI6" i="1"/>
  <c r="LF3" i="1"/>
  <c r="LE3" i="1"/>
  <c r="KZ8" i="1"/>
  <c r="LH3" i="1"/>
  <c r="LB3" i="1"/>
  <c r="LI3" i="1"/>
  <c r="LG3" i="1"/>
  <c r="LF11" i="1"/>
  <c r="LI11" i="1"/>
  <c r="LB11" i="1"/>
  <c r="LH11" i="1"/>
  <c r="LE11" i="1"/>
  <c r="LG11" i="1"/>
  <c r="LF10" i="1"/>
  <c r="LH10" i="1"/>
  <c r="LI10" i="1"/>
  <c r="LG10" i="1"/>
  <c r="LE10" i="1"/>
  <c r="LB10" i="1"/>
  <c r="LF7" i="1"/>
  <c r="LE7" i="1"/>
  <c r="LH7" i="1"/>
  <c r="LB7" i="1"/>
  <c r="LI7" i="1"/>
  <c r="LG7" i="1"/>
  <c r="BD6" i="1"/>
  <c r="BM6" i="1"/>
  <c r="BD3" i="1"/>
  <c r="BJ3" i="1"/>
  <c r="BD7" i="1"/>
  <c r="BI7" i="1"/>
  <c r="BE8" i="1"/>
  <c r="BE13" i="1"/>
  <c r="BD4" i="1"/>
  <c r="BD11" i="1"/>
  <c r="BG42" i="4"/>
  <c r="BC47" i="4"/>
  <c r="BC52" i="4"/>
  <c r="BJ42" i="4"/>
  <c r="BF42" i="4"/>
  <c r="BI42" i="4"/>
  <c r="BH42" i="4"/>
  <c r="BI46" i="4"/>
  <c r="BF46" i="4"/>
  <c r="BH46" i="4"/>
  <c r="BG46" i="4"/>
  <c r="BJ46" i="4"/>
  <c r="BH49" i="4"/>
  <c r="BJ49" i="4"/>
  <c r="BF49" i="4"/>
  <c r="BI49" i="4"/>
  <c r="BG49" i="4"/>
  <c r="BF45" i="4"/>
  <c r="BJ45" i="4"/>
  <c r="BH45" i="4"/>
  <c r="BG45" i="4"/>
  <c r="BI45" i="4"/>
  <c r="BD47" i="4"/>
  <c r="BD52" i="4"/>
  <c r="BG43" i="4"/>
  <c r="BH43" i="4"/>
  <c r="BI43" i="4"/>
  <c r="BJ43" i="4"/>
  <c r="BF43" i="4"/>
  <c r="BF44" i="4"/>
  <c r="BG44" i="4"/>
  <c r="BH44" i="4"/>
  <c r="BJ44" i="4"/>
  <c r="BI44" i="4"/>
  <c r="BM10" i="1"/>
  <c r="BI10" i="1"/>
  <c r="BJ10" i="1"/>
  <c r="BK10" i="1"/>
  <c r="BF10" i="1"/>
  <c r="BL10" i="1"/>
  <c r="BK3" i="1"/>
  <c r="BM3" i="1"/>
  <c r="BG8" i="1"/>
  <c r="BG13" i="1"/>
  <c r="BF3" i="1"/>
  <c r="BL3" i="1"/>
  <c r="BK50" i="4"/>
  <c r="BK45" i="4"/>
  <c r="BI5" i="1"/>
  <c r="BF5" i="1"/>
  <c r="BJ7" i="1"/>
  <c r="BK5" i="1"/>
  <c r="BL5" i="1"/>
  <c r="BM5" i="1"/>
  <c r="BI6" i="1"/>
  <c r="BI3" i="1"/>
  <c r="BL6" i="1"/>
  <c r="BJ6" i="1"/>
  <c r="BK6" i="1"/>
  <c r="BF6" i="1"/>
  <c r="LH8" i="1"/>
  <c r="LH13" i="1"/>
  <c r="LK5" i="1"/>
  <c r="KZ13" i="1"/>
  <c r="LB8" i="1"/>
  <c r="LB13" i="1"/>
  <c r="BK7" i="1"/>
  <c r="LK3" i="1"/>
  <c r="LF8" i="1"/>
  <c r="LF13" i="1"/>
  <c r="LK4" i="1"/>
  <c r="BF7" i="1"/>
  <c r="BM7" i="1"/>
  <c r="LK11" i="1"/>
  <c r="LI8" i="1"/>
  <c r="LI13" i="1"/>
  <c r="LE8" i="1"/>
  <c r="LE13" i="1"/>
  <c r="BL7" i="1"/>
  <c r="LK7" i="1"/>
  <c r="LK10" i="1"/>
  <c r="LG8" i="1"/>
  <c r="LG13" i="1"/>
  <c r="LK6" i="1"/>
  <c r="BK4" i="1"/>
  <c r="BI4" i="1"/>
  <c r="BJ4" i="1"/>
  <c r="BM4" i="1"/>
  <c r="BL4" i="1"/>
  <c r="BF4" i="1"/>
  <c r="BK11" i="1"/>
  <c r="BI11" i="1"/>
  <c r="BL11" i="1"/>
  <c r="BF11" i="1"/>
  <c r="BM11" i="1"/>
  <c r="BJ11" i="1"/>
  <c r="BD8" i="1"/>
  <c r="BD13" i="1"/>
  <c r="BI47" i="4"/>
  <c r="BI52" i="4"/>
  <c r="BK46" i="4"/>
  <c r="BK43" i="4"/>
  <c r="BJ47" i="4"/>
  <c r="BJ52" i="4"/>
  <c r="BF47" i="4"/>
  <c r="BF52" i="4"/>
  <c r="BK42" i="4"/>
  <c r="BG47" i="4"/>
  <c r="BG52" i="4"/>
  <c r="BK49" i="4"/>
  <c r="BH47" i="4"/>
  <c r="BH52" i="4"/>
  <c r="BK44" i="4"/>
  <c r="BN10" i="1"/>
  <c r="BM8" i="1"/>
  <c r="BM13" i="1"/>
  <c r="BN3" i="1"/>
  <c r="BN5" i="1"/>
  <c r="BI8" i="1"/>
  <c r="BI13" i="1"/>
  <c r="BF8" i="1"/>
  <c r="BF13" i="1"/>
  <c r="BJ8" i="1"/>
  <c r="BJ13" i="1"/>
  <c r="BK8" i="1"/>
  <c r="BK13" i="1"/>
  <c r="BN7" i="1"/>
  <c r="BN6" i="1"/>
  <c r="LK8" i="1"/>
  <c r="LK13" i="1"/>
  <c r="LL3" i="1"/>
  <c r="BL8" i="1"/>
  <c r="BL13" i="1"/>
  <c r="BN4" i="1"/>
  <c r="BN11" i="1"/>
  <c r="BK47" i="4"/>
  <c r="BK52" i="4"/>
  <c r="BL50" i="4"/>
  <c r="BP50" i="4"/>
  <c r="BR50" i="4"/>
  <c r="BQ50" i="4"/>
  <c r="BL43" i="4"/>
  <c r="BQ43" i="4"/>
  <c r="BN8" i="1"/>
  <c r="BP6" i="1"/>
  <c r="BR6" i="1"/>
  <c r="LM3" i="1"/>
  <c r="LO3" i="1"/>
  <c r="LL11" i="1"/>
  <c r="LQ11" i="1"/>
  <c r="LL4" i="1"/>
  <c r="LR4" i="1"/>
  <c r="LM4" i="1"/>
  <c r="LO4" i="1"/>
  <c r="LM6" i="1"/>
  <c r="LO6" i="1"/>
  <c r="LL7" i="1"/>
  <c r="LT7" i="1"/>
  <c r="LL6" i="1"/>
  <c r="LT6" i="1"/>
  <c r="LR3" i="1"/>
  <c r="LT3" i="1"/>
  <c r="LU3" i="1"/>
  <c r="LQ3" i="1"/>
  <c r="LS3" i="1"/>
  <c r="LN3" i="1"/>
  <c r="LM7" i="1"/>
  <c r="LO7" i="1"/>
  <c r="LM5" i="1"/>
  <c r="LO5" i="1"/>
  <c r="LL10" i="1"/>
  <c r="LL5" i="1"/>
  <c r="BM43" i="4"/>
  <c r="BN43" i="4"/>
  <c r="BM44" i="4"/>
  <c r="BN44" i="4"/>
  <c r="BO50" i="4"/>
  <c r="BM42" i="4"/>
  <c r="BL49" i="4"/>
  <c r="BQ49" i="4"/>
  <c r="BM46" i="4"/>
  <c r="BN46" i="4"/>
  <c r="BL44" i="4"/>
  <c r="BR44" i="4"/>
  <c r="BS50" i="4"/>
  <c r="BM45" i="4"/>
  <c r="BN45" i="4"/>
  <c r="BL45" i="4"/>
  <c r="BP45" i="4"/>
  <c r="BL42" i="4"/>
  <c r="BS42" i="4"/>
  <c r="BL46" i="4"/>
  <c r="BQ46" i="4"/>
  <c r="BN42" i="4"/>
  <c r="BR49" i="4"/>
  <c r="BR45" i="4"/>
  <c r="BQ45" i="4"/>
  <c r="BO45" i="4"/>
  <c r="LU4" i="1"/>
  <c r="LR11" i="1"/>
  <c r="BO44" i="4"/>
  <c r="BP4" i="1"/>
  <c r="BR4" i="1"/>
  <c r="LN7" i="1"/>
  <c r="LS6" i="1"/>
  <c r="LU7" i="1"/>
  <c r="LS11" i="1"/>
  <c r="LN6" i="1"/>
  <c r="LR6" i="1"/>
  <c r="LS4" i="1"/>
  <c r="LN4" i="1"/>
  <c r="LL8" i="1"/>
  <c r="LN8" i="1"/>
  <c r="LR7" i="1"/>
  <c r="LT11" i="1"/>
  <c r="LS7" i="1"/>
  <c r="LU11" i="1"/>
  <c r="BS43" i="4"/>
  <c r="BP46" i="4"/>
  <c r="BP42" i="4"/>
  <c r="BO43" i="4"/>
  <c r="BO46" i="4"/>
  <c r="BL47" i="4"/>
  <c r="BL52" i="4"/>
  <c r="BQ44" i="4"/>
  <c r="BS44" i="4"/>
  <c r="BR43" i="4"/>
  <c r="BR46" i="4"/>
  <c r="BS46" i="4"/>
  <c r="BO42" i="4"/>
  <c r="BP44" i="4"/>
  <c r="BQ42" i="4"/>
  <c r="BP43" i="4"/>
  <c r="BR42" i="4"/>
  <c r="BP5" i="1"/>
  <c r="BR5" i="1"/>
  <c r="BP3" i="1"/>
  <c r="BR3" i="1"/>
  <c r="BN13" i="1"/>
  <c r="BO4" i="1"/>
  <c r="BP7" i="1"/>
  <c r="BR7" i="1"/>
  <c r="LQ7" i="1"/>
  <c r="LN11" i="1"/>
  <c r="LU6" i="1"/>
  <c r="LT4" i="1"/>
  <c r="LQ6" i="1"/>
  <c r="LQ4" i="1"/>
  <c r="LT5" i="1"/>
  <c r="LQ5" i="1"/>
  <c r="LR5" i="1"/>
  <c r="LS5" i="1"/>
  <c r="LU5" i="1"/>
  <c r="LN5" i="1"/>
  <c r="LM8" i="1"/>
  <c r="LQ10" i="1"/>
  <c r="LR10" i="1"/>
  <c r="LU10" i="1"/>
  <c r="LS10" i="1"/>
  <c r="LN10" i="1"/>
  <c r="LT10" i="1"/>
  <c r="LW3" i="1"/>
  <c r="BS49" i="4"/>
  <c r="BS45" i="4"/>
  <c r="BT50" i="4"/>
  <c r="BP49" i="4"/>
  <c r="BM47" i="4"/>
  <c r="BM52" i="4"/>
  <c r="BO49" i="4"/>
  <c r="BN47" i="4"/>
  <c r="BN52" i="4"/>
  <c r="BT45" i="4"/>
  <c r="LR8" i="1"/>
  <c r="LR13" i="1"/>
  <c r="BT49" i="4"/>
  <c r="BQ47" i="4"/>
  <c r="BQ52" i="4"/>
  <c r="BO47" i="4"/>
  <c r="BO52" i="4"/>
  <c r="BO7" i="1"/>
  <c r="BW7" i="1"/>
  <c r="BO5" i="1"/>
  <c r="BV5" i="1"/>
  <c r="BO10" i="1"/>
  <c r="BT10" i="1"/>
  <c r="BO11" i="1"/>
  <c r="BW11" i="1"/>
  <c r="LS8" i="1"/>
  <c r="LS13" i="1"/>
  <c r="LW6" i="1"/>
  <c r="BO3" i="1"/>
  <c r="BW3" i="1"/>
  <c r="LU8" i="1"/>
  <c r="LU13" i="1"/>
  <c r="BO6" i="1"/>
  <c r="BQ6" i="1"/>
  <c r="LW7" i="1"/>
  <c r="LQ8" i="1"/>
  <c r="LQ13" i="1"/>
  <c r="LL13" i="1"/>
  <c r="LW4" i="1"/>
  <c r="LW11" i="1"/>
  <c r="BT46" i="4"/>
  <c r="BT43" i="4"/>
  <c r="BT44" i="4"/>
  <c r="BT42" i="4"/>
  <c r="BR47" i="4"/>
  <c r="BR52" i="4"/>
  <c r="BP47" i="4"/>
  <c r="BP52" i="4"/>
  <c r="LT8" i="1"/>
  <c r="LT13" i="1"/>
  <c r="BP8" i="1"/>
  <c r="BR8" i="1"/>
  <c r="BR13" i="1"/>
  <c r="LN13" i="1"/>
  <c r="LW5" i="1"/>
  <c r="LM13" i="1"/>
  <c r="LO8" i="1"/>
  <c r="LO13" i="1"/>
  <c r="LW10" i="1"/>
  <c r="BS47" i="4"/>
  <c r="BS52" i="4"/>
  <c r="BT4" i="1"/>
  <c r="BU4" i="1"/>
  <c r="BV4" i="1"/>
  <c r="BQ4" i="1"/>
  <c r="BW4" i="1"/>
  <c r="BX4" i="1"/>
  <c r="BT47" i="4"/>
  <c r="BT52" i="4"/>
  <c r="BV42" i="4"/>
  <c r="BX11" i="1"/>
  <c r="BT11" i="1"/>
  <c r="BV11" i="1"/>
  <c r="BX10" i="1"/>
  <c r="BU11" i="1"/>
  <c r="BX5" i="1"/>
  <c r="BQ10" i="1"/>
  <c r="BU10" i="1"/>
  <c r="BQ11" i="1"/>
  <c r="BV10" i="1"/>
  <c r="BQ5" i="1"/>
  <c r="BT7" i="1"/>
  <c r="BW5" i="1"/>
  <c r="BU7" i="1"/>
  <c r="BV7" i="1"/>
  <c r="BT6" i="1"/>
  <c r="BT5" i="1"/>
  <c r="BX7" i="1"/>
  <c r="BQ7" i="1"/>
  <c r="BW6" i="1"/>
  <c r="BU5" i="1"/>
  <c r="BW10" i="1"/>
  <c r="BT3" i="1"/>
  <c r="BX3" i="1"/>
  <c r="BX6" i="1"/>
  <c r="BU6" i="1"/>
  <c r="BV6" i="1"/>
  <c r="LW8" i="1"/>
  <c r="LY6" i="1"/>
  <c r="MA6" i="1"/>
  <c r="BU3" i="1"/>
  <c r="BV3" i="1"/>
  <c r="BO8" i="1"/>
  <c r="BQ8" i="1"/>
  <c r="BQ3" i="1"/>
  <c r="BP13" i="1"/>
  <c r="BY4" i="1"/>
  <c r="BU42" i="4"/>
  <c r="BX42" i="4"/>
  <c r="BU50" i="4"/>
  <c r="BU43" i="4"/>
  <c r="BU44" i="4"/>
  <c r="BU45" i="4"/>
  <c r="BV46" i="4"/>
  <c r="BW46" i="4"/>
  <c r="BU49" i="4"/>
  <c r="BU46" i="4"/>
  <c r="BV45" i="4"/>
  <c r="BW45" i="4"/>
  <c r="BV43" i="4"/>
  <c r="BW43" i="4"/>
  <c r="BV44" i="4"/>
  <c r="BW44" i="4"/>
  <c r="BW42" i="4"/>
  <c r="BW8" i="1"/>
  <c r="BW13" i="1"/>
  <c r="BY10" i="1"/>
  <c r="LY3" i="1"/>
  <c r="BY11" i="1"/>
  <c r="BY5" i="1"/>
  <c r="BQ13" i="1"/>
  <c r="LY4" i="1"/>
  <c r="MA4" i="1"/>
  <c r="BT8" i="1"/>
  <c r="BT13" i="1"/>
  <c r="BY7" i="1"/>
  <c r="LY5" i="1"/>
  <c r="MA5" i="1"/>
  <c r="BU8" i="1"/>
  <c r="BU13" i="1"/>
  <c r="BV8" i="1"/>
  <c r="BV13" i="1"/>
  <c r="BY6" i="1"/>
  <c r="BO13" i="1"/>
  <c r="LY7" i="1"/>
  <c r="MA7" i="1"/>
  <c r="LW13" i="1"/>
  <c r="LX4" i="1"/>
  <c r="MG4" i="1"/>
  <c r="BX8" i="1"/>
  <c r="BX13" i="1"/>
  <c r="BY3" i="1"/>
  <c r="BU47" i="4"/>
  <c r="BU52" i="4"/>
  <c r="BZ42" i="4"/>
  <c r="CA42" i="4"/>
  <c r="BY42" i="4"/>
  <c r="MA3" i="1"/>
  <c r="BX50" i="4"/>
  <c r="BY50" i="4"/>
  <c r="BZ50" i="4"/>
  <c r="CA50" i="4"/>
  <c r="BZ49" i="4"/>
  <c r="CA49" i="4"/>
  <c r="BX49" i="4"/>
  <c r="BY49" i="4"/>
  <c r="BY43" i="4"/>
  <c r="BZ43" i="4"/>
  <c r="BX43" i="4"/>
  <c r="CA43" i="4"/>
  <c r="BW47" i="4"/>
  <c r="BW52" i="4"/>
  <c r="CA46" i="4"/>
  <c r="BX46" i="4"/>
  <c r="BY46" i="4"/>
  <c r="BZ46" i="4"/>
  <c r="CA44" i="4"/>
  <c r="BX44" i="4"/>
  <c r="BY44" i="4"/>
  <c r="BZ44" i="4"/>
  <c r="BY45" i="4"/>
  <c r="BZ45" i="4"/>
  <c r="CA45" i="4"/>
  <c r="BX45" i="4"/>
  <c r="BV47" i="4"/>
  <c r="BV52" i="4"/>
  <c r="LX10" i="1"/>
  <c r="LZ10" i="1"/>
  <c r="LX5" i="1"/>
  <c r="MF4" i="1"/>
  <c r="MD4" i="1"/>
  <c r="LX6" i="1"/>
  <c r="ME6" i="1"/>
  <c r="LX7" i="1"/>
  <c r="MC7" i="1"/>
  <c r="LY8" i="1"/>
  <c r="MA8" i="1"/>
  <c r="MA13" i="1"/>
  <c r="LX11" i="1"/>
  <c r="ME11" i="1"/>
  <c r="ME4" i="1"/>
  <c r="BY8" i="1"/>
  <c r="BY13" i="1"/>
  <c r="MC4" i="1"/>
  <c r="LZ4" i="1"/>
  <c r="LX3" i="1"/>
  <c r="MF3" i="1"/>
  <c r="CB43" i="4"/>
  <c r="BY47" i="4"/>
  <c r="BY52" i="4"/>
  <c r="CB42" i="4"/>
  <c r="CB45" i="4"/>
  <c r="CB44" i="4"/>
  <c r="CB46" i="4"/>
  <c r="BZ47" i="4"/>
  <c r="BZ52" i="4"/>
  <c r="BX47" i="4"/>
  <c r="BX52" i="4"/>
  <c r="CA47" i="4"/>
  <c r="CA52" i="4"/>
  <c r="CB49" i="4"/>
  <c r="CB50" i="4"/>
  <c r="CB47" i="4"/>
  <c r="MC10" i="1"/>
  <c r="MD10" i="1"/>
  <c r="LZ3" i="1"/>
  <c r="CA7" i="1"/>
  <c r="CC7" i="1"/>
  <c r="MD3" i="1"/>
  <c r="ME10" i="1"/>
  <c r="MF10" i="1"/>
  <c r="CA3" i="1"/>
  <c r="CC3" i="1"/>
  <c r="MG10" i="1"/>
  <c r="LX8" i="1"/>
  <c r="LZ8" i="1"/>
  <c r="MC5" i="1"/>
  <c r="MD5" i="1"/>
  <c r="LZ5" i="1"/>
  <c r="CA4" i="1"/>
  <c r="CC4" i="1"/>
  <c r="LY13" i="1"/>
  <c r="MG7" i="1"/>
  <c r="MG5" i="1"/>
  <c r="MF7" i="1"/>
  <c r="CA6" i="1"/>
  <c r="CC6" i="1"/>
  <c r="ME5" i="1"/>
  <c r="MF5" i="1"/>
  <c r="MF6" i="1"/>
  <c r="MG6" i="1"/>
  <c r="MD7" i="1"/>
  <c r="LZ7" i="1"/>
  <c r="LZ6" i="1"/>
  <c r="MC6" i="1"/>
  <c r="ME7" i="1"/>
  <c r="MD6" i="1"/>
  <c r="MD11" i="1"/>
  <c r="LZ11" i="1"/>
  <c r="MF11" i="1"/>
  <c r="MI4" i="1"/>
  <c r="MC11" i="1"/>
  <c r="CA5" i="1"/>
  <c r="CC5" i="1"/>
  <c r="MC3" i="1"/>
  <c r="MG3" i="1"/>
  <c r="ME3" i="1"/>
  <c r="MG11" i="1"/>
  <c r="CB52" i="4"/>
  <c r="CD42" i="4"/>
  <c r="BZ4" i="1"/>
  <c r="BZ10" i="1"/>
  <c r="BZ7" i="1"/>
  <c r="BZ3" i="1"/>
  <c r="BZ5" i="1"/>
  <c r="BZ11" i="1"/>
  <c r="BZ6" i="1"/>
  <c r="LZ13" i="1"/>
  <c r="MI10" i="1"/>
  <c r="LX13" i="1"/>
  <c r="MI7" i="1"/>
  <c r="MG8" i="1"/>
  <c r="MG13" i="1"/>
  <c r="ME8" i="1"/>
  <c r="ME13" i="1"/>
  <c r="MD8" i="1"/>
  <c r="MD13" i="1"/>
  <c r="MI5" i="1"/>
  <c r="MI11" i="1"/>
  <c r="MC8" i="1"/>
  <c r="MC13" i="1"/>
  <c r="MF8" i="1"/>
  <c r="MF13" i="1"/>
  <c r="MI6" i="1"/>
  <c r="CA8" i="1"/>
  <c r="CC8" i="1"/>
  <c r="CC13" i="1"/>
  <c r="MI3" i="1"/>
  <c r="CC50" i="4"/>
  <c r="CH50" i="4"/>
  <c r="CC49" i="4"/>
  <c r="CG49" i="4"/>
  <c r="CC46" i="4"/>
  <c r="CG46" i="4"/>
  <c r="CD45" i="4"/>
  <c r="CE45" i="4"/>
  <c r="CC44" i="4"/>
  <c r="CC45" i="4"/>
  <c r="CC42" i="4"/>
  <c r="CC43" i="4"/>
  <c r="CD46" i="4"/>
  <c r="CE46" i="4"/>
  <c r="CD43" i="4"/>
  <c r="CE43" i="4"/>
  <c r="CD44" i="4"/>
  <c r="CE44" i="4"/>
  <c r="CD49" i="4"/>
  <c r="CE49" i="4"/>
  <c r="CE42" i="4"/>
  <c r="CG4" i="1"/>
  <c r="CB4" i="1"/>
  <c r="CH4" i="1"/>
  <c r="CI4" i="1"/>
  <c r="CE4" i="1"/>
  <c r="CF4" i="1"/>
  <c r="CI11" i="1"/>
  <c r="CE11" i="1"/>
  <c r="CF11" i="1"/>
  <c r="CG11" i="1"/>
  <c r="CB11" i="1"/>
  <c r="CH11" i="1"/>
  <c r="CI10" i="1"/>
  <c r="CE10" i="1"/>
  <c r="CF10" i="1"/>
  <c r="CG10" i="1"/>
  <c r="CB10" i="1"/>
  <c r="CH10" i="1"/>
  <c r="CI5" i="1"/>
  <c r="CE5" i="1"/>
  <c r="CF5" i="1"/>
  <c r="CG5" i="1"/>
  <c r="CB5" i="1"/>
  <c r="CH5" i="1"/>
  <c r="CG6" i="1"/>
  <c r="CB6" i="1"/>
  <c r="CH6" i="1"/>
  <c r="CI6" i="1"/>
  <c r="CE6" i="1"/>
  <c r="CF6" i="1"/>
  <c r="CI7" i="1"/>
  <c r="CE7" i="1"/>
  <c r="CF7" i="1"/>
  <c r="CG7" i="1"/>
  <c r="CB7" i="1"/>
  <c r="CH7" i="1"/>
  <c r="BZ8" i="1"/>
  <c r="CF3" i="1"/>
  <c r="CB3" i="1"/>
  <c r="CH3" i="1"/>
  <c r="CI3" i="1"/>
  <c r="CE3" i="1"/>
  <c r="CG3" i="1"/>
  <c r="CA13" i="1"/>
  <c r="CF50" i="4"/>
  <c r="MI8" i="1"/>
  <c r="MK4" i="1"/>
  <c r="MM4" i="1"/>
  <c r="CF46" i="4"/>
  <c r="CG50" i="4"/>
  <c r="CH8" i="1"/>
  <c r="CH13" i="1"/>
  <c r="CI8" i="1"/>
  <c r="CI13" i="1"/>
  <c r="CG8" i="1"/>
  <c r="CG13" i="1"/>
  <c r="CJ10" i="1"/>
  <c r="CH42" i="4"/>
  <c r="CF42" i="4"/>
  <c r="CG42" i="4"/>
  <c r="CH43" i="4"/>
  <c r="CG43" i="4"/>
  <c r="CF43" i="4"/>
  <c r="CH49" i="4"/>
  <c r="CF49" i="4"/>
  <c r="CF45" i="4"/>
  <c r="CH45" i="4"/>
  <c r="CG45" i="4"/>
  <c r="CH44" i="4"/>
  <c r="CF44" i="4"/>
  <c r="CG44" i="4"/>
  <c r="CC47" i="4"/>
  <c r="CC52" i="4"/>
  <c r="CH46" i="4"/>
  <c r="CD47" i="4"/>
  <c r="CD52" i="4"/>
  <c r="CE47" i="4"/>
  <c r="CE52" i="4"/>
  <c r="CJ3" i="1"/>
  <c r="CJ6" i="1"/>
  <c r="CJ4" i="1"/>
  <c r="CB8" i="1"/>
  <c r="CB13" i="1"/>
  <c r="BZ13" i="1"/>
  <c r="CJ7" i="1"/>
  <c r="CJ5" i="1"/>
  <c r="CJ11" i="1"/>
  <c r="CE8" i="1"/>
  <c r="CE13" i="1"/>
  <c r="CF8" i="1"/>
  <c r="CF13" i="1"/>
  <c r="CI50" i="4"/>
  <c r="MI13" i="1"/>
  <c r="MJ10" i="1"/>
  <c r="MQ10" i="1"/>
  <c r="CH47" i="4"/>
  <c r="MK5" i="1"/>
  <c r="MM5" i="1"/>
  <c r="MK7" i="1"/>
  <c r="MM7" i="1"/>
  <c r="MK3" i="1"/>
  <c r="MM3" i="1"/>
  <c r="MK6" i="1"/>
  <c r="MM6" i="1"/>
  <c r="MJ3" i="1"/>
  <c r="MS3" i="1"/>
  <c r="CI42" i="4"/>
  <c r="CI49" i="4"/>
  <c r="CF47" i="4"/>
  <c r="CF52" i="4"/>
  <c r="CH52" i="4"/>
  <c r="CI45" i="4"/>
  <c r="CI43" i="4"/>
  <c r="CI44" i="4"/>
  <c r="CG47" i="4"/>
  <c r="CG52" i="4"/>
  <c r="CI46" i="4"/>
  <c r="CJ8" i="1"/>
  <c r="CJ13" i="1"/>
  <c r="CK10" i="1"/>
  <c r="MJ4" i="1"/>
  <c r="MO4" i="1"/>
  <c r="ML10" i="1"/>
  <c r="MS10" i="1"/>
  <c r="MJ7" i="1"/>
  <c r="MQ7" i="1"/>
  <c r="MJ11" i="1"/>
  <c r="ML11" i="1"/>
  <c r="MR10" i="1"/>
  <c r="MJ5" i="1"/>
  <c r="MR5" i="1"/>
  <c r="MO10" i="1"/>
  <c r="MP10" i="1"/>
  <c r="MJ6" i="1"/>
  <c r="MR6" i="1"/>
  <c r="ML3" i="1"/>
  <c r="MP3" i="1"/>
  <c r="MO11" i="1"/>
  <c r="MS6" i="1"/>
  <c r="MK8" i="1"/>
  <c r="MK13" i="1"/>
  <c r="MO6" i="1"/>
  <c r="MR11" i="1"/>
  <c r="MP11" i="1"/>
  <c r="MS4" i="1"/>
  <c r="MP4" i="1"/>
  <c r="MS7" i="1"/>
  <c r="MO3" i="1"/>
  <c r="MR3" i="1"/>
  <c r="MQ3" i="1"/>
  <c r="CI47" i="4"/>
  <c r="CI52" i="4"/>
  <c r="CK43" i="4"/>
  <c r="CL43" i="4"/>
  <c r="CL7" i="1"/>
  <c r="CN7" i="1"/>
  <c r="CK4" i="1"/>
  <c r="CR4" i="1"/>
  <c r="CT10" i="1"/>
  <c r="CQ10" i="1"/>
  <c r="CR10" i="1"/>
  <c r="CM10" i="1"/>
  <c r="CS10" i="1"/>
  <c r="CP10" i="1"/>
  <c r="CL6" i="1"/>
  <c r="CN6" i="1"/>
  <c r="CL5" i="1"/>
  <c r="CN5" i="1"/>
  <c r="CL4" i="1"/>
  <c r="CN4" i="1"/>
  <c r="CL3" i="1"/>
  <c r="CK5" i="1"/>
  <c r="CK7" i="1"/>
  <c r="CK11" i="1"/>
  <c r="CK6" i="1"/>
  <c r="CK3" i="1"/>
  <c r="MS5" i="1"/>
  <c r="MP5" i="1"/>
  <c r="MQ5" i="1"/>
  <c r="MR7" i="1"/>
  <c r="MO7" i="1"/>
  <c r="ML7" i="1"/>
  <c r="MS11" i="1"/>
  <c r="MU10" i="1"/>
  <c r="MQ11" i="1"/>
  <c r="MP6" i="1"/>
  <c r="ML5" i="1"/>
  <c r="ML4" i="1"/>
  <c r="MQ6" i="1"/>
  <c r="MQ4" i="1"/>
  <c r="MR4" i="1"/>
  <c r="MJ8" i="1"/>
  <c r="ML8" i="1"/>
  <c r="ML13" i="1"/>
  <c r="MO5" i="1"/>
  <c r="MO8" i="1"/>
  <c r="MO13" i="1"/>
  <c r="ML6" i="1"/>
  <c r="MP7" i="1"/>
  <c r="CT4" i="1"/>
  <c r="MM8" i="1"/>
  <c r="MM13" i="1"/>
  <c r="CJ50" i="4"/>
  <c r="CM50" i="4"/>
  <c r="MS8" i="1"/>
  <c r="MS13" i="1"/>
  <c r="MQ8" i="1"/>
  <c r="MQ13" i="1"/>
  <c r="MU3" i="1"/>
  <c r="CJ45" i="4"/>
  <c r="CM45" i="4"/>
  <c r="CJ46" i="4"/>
  <c r="CN46" i="4"/>
  <c r="CJ49" i="4"/>
  <c r="CK44" i="4"/>
  <c r="CL44" i="4"/>
  <c r="CK46" i="4"/>
  <c r="CL46" i="4"/>
  <c r="CJ44" i="4"/>
  <c r="CO44" i="4"/>
  <c r="CJ42" i="4"/>
  <c r="CJ43" i="4"/>
  <c r="CM43" i="4"/>
  <c r="CK42" i="4"/>
  <c r="CL42" i="4"/>
  <c r="CK45" i="4"/>
  <c r="CL45" i="4"/>
  <c r="CM4" i="1"/>
  <c r="CS4" i="1"/>
  <c r="CP4" i="1"/>
  <c r="CQ4" i="1"/>
  <c r="CP50" i="4"/>
  <c r="CO50" i="4"/>
  <c r="CM49" i="4"/>
  <c r="CN49" i="4"/>
  <c r="CO49" i="4"/>
  <c r="CP49" i="4"/>
  <c r="CK8" i="1"/>
  <c r="CS3" i="1"/>
  <c r="CP3" i="1"/>
  <c r="CQ3" i="1"/>
  <c r="CR3" i="1"/>
  <c r="CM3" i="1"/>
  <c r="CT3" i="1"/>
  <c r="CR7" i="1"/>
  <c r="CM7" i="1"/>
  <c r="CS7" i="1"/>
  <c r="CT7" i="1"/>
  <c r="CQ7" i="1"/>
  <c r="CP7" i="1"/>
  <c r="CL8" i="1"/>
  <c r="CN3" i="1"/>
  <c r="CR5" i="1"/>
  <c r="CM5" i="1"/>
  <c r="CS5" i="1"/>
  <c r="CT5" i="1"/>
  <c r="CQ5" i="1"/>
  <c r="CP5" i="1"/>
  <c r="CS11" i="1"/>
  <c r="CT11" i="1"/>
  <c r="CQ11" i="1"/>
  <c r="CR11" i="1"/>
  <c r="CM11" i="1"/>
  <c r="CP11" i="1"/>
  <c r="CT6" i="1"/>
  <c r="CQ6" i="1"/>
  <c r="CR6" i="1"/>
  <c r="CM6" i="1"/>
  <c r="CS6" i="1"/>
  <c r="CP6" i="1"/>
  <c r="CU10" i="1"/>
  <c r="MU7" i="1"/>
  <c r="MR8" i="1"/>
  <c r="MR13" i="1"/>
  <c r="MU6" i="1"/>
  <c r="MU4" i="1"/>
  <c r="MU11" i="1"/>
  <c r="CN50" i="4"/>
  <c r="MU5" i="1"/>
  <c r="MU8" i="1"/>
  <c r="MW4" i="1"/>
  <c r="MY4" i="1"/>
  <c r="MP8" i="1"/>
  <c r="MP13" i="1"/>
  <c r="MJ13" i="1"/>
  <c r="CP43" i="4"/>
  <c r="CM46" i="4"/>
  <c r="CP44" i="4"/>
  <c r="CN45" i="4"/>
  <c r="CJ47" i="4"/>
  <c r="CJ52" i="4"/>
  <c r="CO43" i="4"/>
  <c r="CM44" i="4"/>
  <c r="CN43" i="4"/>
  <c r="CM42" i="4"/>
  <c r="CN42" i="4"/>
  <c r="CP42" i="4"/>
  <c r="CO42" i="4"/>
  <c r="CK47" i="4"/>
  <c r="CK52" i="4"/>
  <c r="CO45" i="4"/>
  <c r="CP45" i="4"/>
  <c r="CN44" i="4"/>
  <c r="CP46" i="4"/>
  <c r="CO46" i="4"/>
  <c r="CU4" i="1"/>
  <c r="CU7" i="1"/>
  <c r="CR8" i="1"/>
  <c r="CR13" i="1"/>
  <c r="CQ49" i="4"/>
  <c r="CL47" i="4"/>
  <c r="CL52" i="4"/>
  <c r="CQ50" i="4"/>
  <c r="CK13" i="1"/>
  <c r="CM8" i="1"/>
  <c r="CM13" i="1"/>
  <c r="CL13" i="1"/>
  <c r="CN8" i="1"/>
  <c r="CN13" i="1"/>
  <c r="CU5" i="1"/>
  <c r="CU3" i="1"/>
  <c r="CS8" i="1"/>
  <c r="CS13" i="1"/>
  <c r="CU11" i="1"/>
  <c r="CT8" i="1"/>
  <c r="CT13" i="1"/>
  <c r="CP8" i="1"/>
  <c r="CP13" i="1"/>
  <c r="CU6" i="1"/>
  <c r="CQ8" i="1"/>
  <c r="CQ13" i="1"/>
  <c r="CQ43" i="4"/>
  <c r="CQ44" i="4"/>
  <c r="CP47" i="4"/>
  <c r="CP52" i="4"/>
  <c r="CN47" i="4"/>
  <c r="CN52" i="4"/>
  <c r="CM47" i="4"/>
  <c r="CM52" i="4"/>
  <c r="CQ46" i="4"/>
  <c r="MU13" i="1"/>
  <c r="MV10" i="1"/>
  <c r="CQ45" i="4"/>
  <c r="CO47" i="4"/>
  <c r="CO52" i="4"/>
  <c r="MW5" i="1"/>
  <c r="MY5" i="1"/>
  <c r="MW6" i="1"/>
  <c r="MY6" i="1"/>
  <c r="MW3" i="1"/>
  <c r="MW7" i="1"/>
  <c r="MY7" i="1"/>
  <c r="CQ42" i="4"/>
  <c r="CU8" i="1"/>
  <c r="CW3" i="1"/>
  <c r="MV6" i="1"/>
  <c r="NC6" i="1"/>
  <c r="MV3" i="1"/>
  <c r="MX3" i="1"/>
  <c r="CQ47" i="4"/>
  <c r="CQ52" i="4"/>
  <c r="CS42" i="4"/>
  <c r="CT42" i="4"/>
  <c r="MV11" i="1"/>
  <c r="ND11" i="1"/>
  <c r="MV5" i="1"/>
  <c r="ND5" i="1"/>
  <c r="MV7" i="1"/>
  <c r="NB7" i="1"/>
  <c r="MV4" i="1"/>
  <c r="ND4" i="1"/>
  <c r="MW8" i="1"/>
  <c r="MY8" i="1"/>
  <c r="MY13" i="1"/>
  <c r="MY3" i="1"/>
  <c r="MX10" i="1"/>
  <c r="NC10" i="1"/>
  <c r="NA10" i="1"/>
  <c r="NB10" i="1"/>
  <c r="ND10" i="1"/>
  <c r="NE10" i="1"/>
  <c r="ND6" i="1"/>
  <c r="NE6" i="1"/>
  <c r="NA6" i="1"/>
  <c r="MX6" i="1"/>
  <c r="NB6" i="1"/>
  <c r="NB3" i="1"/>
  <c r="NA3" i="1"/>
  <c r="NC3" i="1"/>
  <c r="ND3" i="1"/>
  <c r="NE3" i="1"/>
  <c r="CW5" i="1"/>
  <c r="CY5" i="1"/>
  <c r="CR50" i="4"/>
  <c r="CX50" i="4"/>
  <c r="CR42" i="4"/>
  <c r="CR46" i="4"/>
  <c r="CS46" i="4"/>
  <c r="CT46" i="4"/>
  <c r="CS43" i="4"/>
  <c r="CT43" i="4"/>
  <c r="CR43" i="4"/>
  <c r="CS45" i="4"/>
  <c r="CT45" i="4"/>
  <c r="CR45" i="4"/>
  <c r="CR49" i="4"/>
  <c r="CY3" i="1"/>
  <c r="CU13" i="1"/>
  <c r="CW7" i="1"/>
  <c r="CY7" i="1"/>
  <c r="CW4" i="1"/>
  <c r="CY4" i="1"/>
  <c r="CW6" i="1"/>
  <c r="CY6" i="1"/>
  <c r="CR44" i="4"/>
  <c r="CS44" i="4"/>
  <c r="CT44" i="4"/>
  <c r="CT47" i="4"/>
  <c r="CT52" i="4"/>
  <c r="NB5" i="1"/>
  <c r="NB11" i="1"/>
  <c r="MX11" i="1"/>
  <c r="NE11" i="1"/>
  <c r="NA11" i="1"/>
  <c r="NC11" i="1"/>
  <c r="MX4" i="1"/>
  <c r="NC7" i="1"/>
  <c r="NA4" i="1"/>
  <c r="NB4" i="1"/>
  <c r="NE4" i="1"/>
  <c r="NC5" i="1"/>
  <c r="MV8" i="1"/>
  <c r="MV13" i="1"/>
  <c r="NA7" i="1"/>
  <c r="NA5" i="1"/>
  <c r="ND7" i="1"/>
  <c r="ND8" i="1"/>
  <c r="ND13" i="1"/>
  <c r="NC4" i="1"/>
  <c r="NE5" i="1"/>
  <c r="MX7" i="1"/>
  <c r="NE7" i="1"/>
  <c r="MX5" i="1"/>
  <c r="MW13" i="1"/>
  <c r="CV50" i="4"/>
  <c r="NG10" i="1"/>
  <c r="NG6" i="1"/>
  <c r="NG3" i="1"/>
  <c r="CW8" i="1"/>
  <c r="CW13" i="1"/>
  <c r="CY50" i="4"/>
  <c r="CU50" i="4"/>
  <c r="CW50" i="4"/>
  <c r="CV49" i="4"/>
  <c r="CW49" i="4"/>
  <c r="CX49" i="4"/>
  <c r="CY49" i="4"/>
  <c r="CU49" i="4"/>
  <c r="CY44" i="4"/>
  <c r="CU44" i="4"/>
  <c r="CV44" i="4"/>
  <c r="CX44" i="4"/>
  <c r="CW44" i="4"/>
  <c r="CW43" i="4"/>
  <c r="CX43" i="4"/>
  <c r="CU43" i="4"/>
  <c r="CY43" i="4"/>
  <c r="CV43" i="4"/>
  <c r="CY46" i="4"/>
  <c r="CU46" i="4"/>
  <c r="CV46" i="4"/>
  <c r="CW46" i="4"/>
  <c r="CX46" i="4"/>
  <c r="CW45" i="4"/>
  <c r="CX45" i="4"/>
  <c r="CY45" i="4"/>
  <c r="CV45" i="4"/>
  <c r="CU45" i="4"/>
  <c r="CR47" i="4"/>
  <c r="CR52" i="4"/>
  <c r="CY42" i="4"/>
  <c r="CU42" i="4"/>
  <c r="CV42" i="4"/>
  <c r="CW42" i="4"/>
  <c r="CX42" i="4"/>
  <c r="CV4" i="1"/>
  <c r="CV10" i="1"/>
  <c r="CV7" i="1"/>
  <c r="CV5" i="1"/>
  <c r="CV11" i="1"/>
  <c r="CV3" i="1"/>
  <c r="CV6" i="1"/>
  <c r="CS47" i="4"/>
  <c r="CS52" i="4"/>
  <c r="NB8" i="1"/>
  <c r="NB13" i="1"/>
  <c r="NG11" i="1"/>
  <c r="MX8" i="1"/>
  <c r="MX13" i="1"/>
  <c r="NE8" i="1"/>
  <c r="NE13" i="1"/>
  <c r="NG4" i="1"/>
  <c r="NG7" i="1"/>
  <c r="NC8" i="1"/>
  <c r="NC13" i="1"/>
  <c r="NA8" i="1"/>
  <c r="NA13" i="1"/>
  <c r="NG5" i="1"/>
  <c r="CZ50" i="4"/>
  <c r="CZ42" i="4"/>
  <c r="CY8" i="1"/>
  <c r="CY13" i="1"/>
  <c r="CZ45" i="4"/>
  <c r="CZ43" i="4"/>
  <c r="CV47" i="4"/>
  <c r="CV52" i="4"/>
  <c r="CZ46" i="4"/>
  <c r="CZ44" i="4"/>
  <c r="CW47" i="4"/>
  <c r="CW52" i="4"/>
  <c r="CX47" i="4"/>
  <c r="CX52" i="4"/>
  <c r="CY47" i="4"/>
  <c r="CY52" i="4"/>
  <c r="CZ49" i="4"/>
  <c r="CU47" i="4"/>
  <c r="CU52" i="4"/>
  <c r="DE5" i="1"/>
  <c r="DA5" i="1"/>
  <c r="DB5" i="1"/>
  <c r="DC5" i="1"/>
  <c r="CX5" i="1"/>
  <c r="DD5" i="1"/>
  <c r="DE7" i="1"/>
  <c r="DA7" i="1"/>
  <c r="DB7" i="1"/>
  <c r="DC7" i="1"/>
  <c r="CX7" i="1"/>
  <c r="DD7" i="1"/>
  <c r="DC11" i="1"/>
  <c r="CX11" i="1"/>
  <c r="DD11" i="1"/>
  <c r="DE11" i="1"/>
  <c r="DA11" i="1"/>
  <c r="DB11" i="1"/>
  <c r="DC4" i="1"/>
  <c r="CX4" i="1"/>
  <c r="DD4" i="1"/>
  <c r="DE4" i="1"/>
  <c r="DA4" i="1"/>
  <c r="DB4" i="1"/>
  <c r="DC6" i="1"/>
  <c r="CX6" i="1"/>
  <c r="DD6" i="1"/>
  <c r="DE6" i="1"/>
  <c r="DA6" i="1"/>
  <c r="DB6" i="1"/>
  <c r="CV8" i="1"/>
  <c r="DB3" i="1"/>
  <c r="CX3" i="1"/>
  <c r="DD3" i="1"/>
  <c r="DE3" i="1"/>
  <c r="DA3" i="1"/>
  <c r="DC3" i="1"/>
  <c r="DE10" i="1"/>
  <c r="DA10" i="1"/>
  <c r="DB10" i="1"/>
  <c r="DC10" i="1"/>
  <c r="CX10" i="1"/>
  <c r="DD10" i="1"/>
  <c r="NG8" i="1"/>
  <c r="NG13" i="1"/>
  <c r="NH6" i="1"/>
  <c r="NO6" i="1"/>
  <c r="NH3" i="1"/>
  <c r="NJ3" i="1"/>
  <c r="NI4" i="1"/>
  <c r="NK4" i="1"/>
  <c r="NI3" i="1"/>
  <c r="NK3" i="1"/>
  <c r="NH7" i="1"/>
  <c r="NO7" i="1"/>
  <c r="NP6" i="1"/>
  <c r="NJ6" i="1"/>
  <c r="NM6" i="1"/>
  <c r="NQ6" i="1"/>
  <c r="NI5" i="1"/>
  <c r="NK5" i="1"/>
  <c r="DC8" i="1"/>
  <c r="DC13" i="1"/>
  <c r="DF3" i="1"/>
  <c r="G16" i="4"/>
  <c r="G21" i="4"/>
  <c r="CZ47" i="4"/>
  <c r="CZ52" i="4"/>
  <c r="DF10" i="1"/>
  <c r="DD8" i="1"/>
  <c r="DD13" i="1"/>
  <c r="DF6" i="1"/>
  <c r="DF11" i="1"/>
  <c r="CX8" i="1"/>
  <c r="CX13" i="1"/>
  <c r="CV13" i="1"/>
  <c r="DE8" i="1"/>
  <c r="DE13" i="1"/>
  <c r="DF7" i="1"/>
  <c r="DF5" i="1"/>
  <c r="DA8" i="1"/>
  <c r="DA13" i="1"/>
  <c r="DB8" i="1"/>
  <c r="DB13" i="1"/>
  <c r="DF4" i="1"/>
  <c r="NN6" i="1"/>
  <c r="NH4" i="1"/>
  <c r="NP4" i="1"/>
  <c r="NI6" i="1"/>
  <c r="NK6" i="1"/>
  <c r="NS6" i="1"/>
  <c r="NH11" i="1"/>
  <c r="NM11" i="1"/>
  <c r="NH10" i="1"/>
  <c r="NI7" i="1"/>
  <c r="NK7" i="1"/>
  <c r="NH5" i="1"/>
  <c r="NQ5" i="1"/>
  <c r="G23" i="4"/>
  <c r="I24" i="4"/>
  <c r="I25" i="4"/>
  <c r="NN7" i="1"/>
  <c r="NN5" i="1"/>
  <c r="NP11" i="1"/>
  <c r="NQ11" i="1"/>
  <c r="NO11" i="1"/>
  <c r="NO3" i="1"/>
  <c r="NJ11" i="1"/>
  <c r="NQ3" i="1"/>
  <c r="NM3" i="1"/>
  <c r="NN3" i="1"/>
  <c r="NP3" i="1"/>
  <c r="NM4" i="1"/>
  <c r="NP7" i="1"/>
  <c r="NM7" i="1"/>
  <c r="NQ7" i="1"/>
  <c r="NJ7" i="1"/>
  <c r="NN10" i="1"/>
  <c r="NQ10" i="1"/>
  <c r="NO10" i="1"/>
  <c r="NM10" i="1"/>
  <c r="NP10" i="1"/>
  <c r="NJ10" i="1"/>
  <c r="NI8" i="1"/>
  <c r="DF8" i="1"/>
  <c r="DH5" i="1"/>
  <c r="DJ5" i="1"/>
  <c r="NQ4" i="1"/>
  <c r="NO4" i="1"/>
  <c r="NN4" i="1"/>
  <c r="NS4" i="1"/>
  <c r="NH8" i="1"/>
  <c r="NH13" i="1"/>
  <c r="NJ4" i="1"/>
  <c r="NN11" i="1"/>
  <c r="NS11" i="1"/>
  <c r="NJ5" i="1"/>
  <c r="NM5" i="1"/>
  <c r="NO5" i="1"/>
  <c r="NP5" i="1"/>
  <c r="NP8" i="1"/>
  <c r="NP13" i="1"/>
  <c r="G24" i="4"/>
  <c r="G25" i="4"/>
  <c r="G28" i="4"/>
  <c r="G30" i="4"/>
  <c r="H24" i="4"/>
  <c r="H25" i="4"/>
  <c r="I28" i="4"/>
  <c r="I30" i="4"/>
  <c r="NN8" i="1"/>
  <c r="NN13" i="1"/>
  <c r="NJ8" i="1"/>
  <c r="NJ13" i="1"/>
  <c r="NS7" i="1"/>
  <c r="NQ8" i="1"/>
  <c r="NQ13" i="1"/>
  <c r="NM8" i="1"/>
  <c r="NM13" i="1"/>
  <c r="NS3" i="1"/>
  <c r="NS10" i="1"/>
  <c r="NK8" i="1"/>
  <c r="NK13" i="1"/>
  <c r="NI13" i="1"/>
  <c r="I26" i="4"/>
  <c r="DH7" i="1"/>
  <c r="DJ7" i="1"/>
  <c r="DF13" i="1"/>
  <c r="DH3" i="1"/>
  <c r="DH4" i="1"/>
  <c r="DJ4" i="1"/>
  <c r="DH6" i="1"/>
  <c r="DJ6" i="1"/>
  <c r="NO8" i="1"/>
  <c r="NO13" i="1"/>
  <c r="NS5" i="1"/>
  <c r="NS8" i="1"/>
  <c r="NU4" i="1"/>
  <c r="NW4" i="1"/>
  <c r="G26" i="4"/>
  <c r="H26" i="4"/>
  <c r="H28" i="4"/>
  <c r="H30" i="4"/>
  <c r="DG3" i="1"/>
  <c r="DG10" i="1"/>
  <c r="DG11" i="1"/>
  <c r="DG6" i="1"/>
  <c r="DG4" i="1"/>
  <c r="DG5" i="1"/>
  <c r="DG7" i="1"/>
  <c r="DH8" i="1"/>
  <c r="DJ3" i="1"/>
  <c r="NU3" i="1"/>
  <c r="NW3" i="1"/>
  <c r="NU5" i="1"/>
  <c r="NW5" i="1"/>
  <c r="NU7" i="1"/>
  <c r="NW7" i="1"/>
  <c r="NS13" i="1"/>
  <c r="NT10" i="1"/>
  <c r="NV10" i="1"/>
  <c r="NU6" i="1"/>
  <c r="NW6" i="1"/>
  <c r="DG8" i="1"/>
  <c r="DO3" i="1"/>
  <c r="DL3" i="1"/>
  <c r="DM3" i="1"/>
  <c r="DN3" i="1"/>
  <c r="DI3" i="1"/>
  <c r="DP3" i="1"/>
  <c r="DN5" i="1"/>
  <c r="DI5" i="1"/>
  <c r="DO5" i="1"/>
  <c r="DP5" i="1"/>
  <c r="DL5" i="1"/>
  <c r="DM5" i="1"/>
  <c r="DP10" i="1"/>
  <c r="DL10" i="1"/>
  <c r="DM10" i="1"/>
  <c r="DN10" i="1"/>
  <c r="DI10" i="1"/>
  <c r="DO10" i="1"/>
  <c r="DP4" i="1"/>
  <c r="DL4" i="1"/>
  <c r="DM4" i="1"/>
  <c r="DN4" i="1"/>
  <c r="DI4" i="1"/>
  <c r="DO4" i="1"/>
  <c r="DN7" i="1"/>
  <c r="DI7" i="1"/>
  <c r="DO7" i="1"/>
  <c r="DP7" i="1"/>
  <c r="DL7" i="1"/>
  <c r="DM7" i="1"/>
  <c r="DM11" i="1"/>
  <c r="DN11" i="1"/>
  <c r="DI11" i="1"/>
  <c r="DO11" i="1"/>
  <c r="DP11" i="1"/>
  <c r="DL11" i="1"/>
  <c r="DH13" i="1"/>
  <c r="DJ8" i="1"/>
  <c r="DJ13" i="1"/>
  <c r="DP6" i="1"/>
  <c r="DL6" i="1"/>
  <c r="DM6" i="1"/>
  <c r="DN6" i="1"/>
  <c r="DI6" i="1"/>
  <c r="DO6" i="1"/>
  <c r="NZ10" i="1"/>
  <c r="NT6" i="1"/>
  <c r="NZ6" i="1"/>
  <c r="OB10" i="1"/>
  <c r="NT4" i="1"/>
  <c r="OA4" i="1"/>
  <c r="NT11" i="1"/>
  <c r="OB11" i="1"/>
  <c r="NT3" i="1"/>
  <c r="OB3" i="1"/>
  <c r="NT7" i="1"/>
  <c r="NY7" i="1"/>
  <c r="OA10" i="1"/>
  <c r="OC10" i="1"/>
  <c r="NU8" i="1"/>
  <c r="NU13" i="1"/>
  <c r="NT5" i="1"/>
  <c r="NY10" i="1"/>
  <c r="NY6" i="1"/>
  <c r="NV6" i="1"/>
  <c r="DN8" i="1"/>
  <c r="DN13" i="1"/>
  <c r="DG13" i="1"/>
  <c r="DI8" i="1"/>
  <c r="DI13" i="1"/>
  <c r="DQ11" i="1"/>
  <c r="DQ10" i="1"/>
  <c r="DQ3" i="1"/>
  <c r="DO8" i="1"/>
  <c r="DO13" i="1"/>
  <c r="DQ5" i="1"/>
  <c r="DQ7" i="1"/>
  <c r="DP8" i="1"/>
  <c r="DP13" i="1"/>
  <c r="DL8" i="1"/>
  <c r="DL13" i="1"/>
  <c r="DQ6" i="1"/>
  <c r="DQ4" i="1"/>
  <c r="DM8" i="1"/>
  <c r="DM13" i="1"/>
  <c r="OB4" i="1"/>
  <c r="NY4" i="1"/>
  <c r="OC6" i="1"/>
  <c r="OB6" i="1"/>
  <c r="NV7" i="1"/>
  <c r="NV4" i="1"/>
  <c r="OA6" i="1"/>
  <c r="NZ4" i="1"/>
  <c r="OB7" i="1"/>
  <c r="OC7" i="1"/>
  <c r="NY3" i="1"/>
  <c r="OC4" i="1"/>
  <c r="OC11" i="1"/>
  <c r="OA7" i="1"/>
  <c r="NZ11" i="1"/>
  <c r="OA11" i="1"/>
  <c r="NY11" i="1"/>
  <c r="OA3" i="1"/>
  <c r="OC3" i="1"/>
  <c r="NV11" i="1"/>
  <c r="NZ3" i="1"/>
  <c r="NT8" i="1"/>
  <c r="NV8" i="1"/>
  <c r="OA5" i="1"/>
  <c r="NV3" i="1"/>
  <c r="NZ7" i="1"/>
  <c r="OB5" i="1"/>
  <c r="OB8" i="1"/>
  <c r="OB13" i="1"/>
  <c r="NY5" i="1"/>
  <c r="NY8" i="1"/>
  <c r="OE10" i="1"/>
  <c r="OC5" i="1"/>
  <c r="NV5" i="1"/>
  <c r="NW8" i="1"/>
  <c r="NW13" i="1"/>
  <c r="NZ5" i="1"/>
  <c r="DQ8" i="1"/>
  <c r="DQ13" i="1"/>
  <c r="DR3" i="1"/>
  <c r="OE6" i="1"/>
  <c r="OE4" i="1"/>
  <c r="OB16" i="1"/>
  <c r="NY13" i="1"/>
  <c r="OE7" i="1"/>
  <c r="OB19" i="1"/>
  <c r="NV13" i="1"/>
  <c r="NT13" i="1"/>
  <c r="OE11" i="1"/>
  <c r="OB23" i="1"/>
  <c r="OA8" i="1"/>
  <c r="OA13" i="1"/>
  <c r="OE3" i="1"/>
  <c r="OB15" i="1"/>
  <c r="OC8" i="1"/>
  <c r="OC13" i="1"/>
  <c r="NZ8" i="1"/>
  <c r="NZ13" i="1"/>
  <c r="DS4" i="1"/>
  <c r="DU4" i="1"/>
  <c r="OB18" i="1"/>
  <c r="OB22" i="1"/>
  <c r="OE5" i="1"/>
  <c r="DS6" i="1"/>
  <c r="DU6" i="1"/>
  <c r="DR7" i="1"/>
  <c r="DZ7" i="1"/>
  <c r="DS5" i="1"/>
  <c r="DU5" i="1"/>
  <c r="DR4" i="1"/>
  <c r="DT4" i="1"/>
  <c r="DS7" i="1"/>
  <c r="DU7" i="1"/>
  <c r="DR5" i="1"/>
  <c r="DY5" i="1"/>
  <c r="DR11" i="1"/>
  <c r="DT11" i="1"/>
  <c r="DR10" i="1"/>
  <c r="DT10" i="1"/>
  <c r="DR6" i="1"/>
  <c r="DX6" i="1"/>
  <c r="DS3" i="1"/>
  <c r="DU3" i="1"/>
  <c r="DX3" i="1"/>
  <c r="DY3" i="1"/>
  <c r="DZ3" i="1"/>
  <c r="EA3" i="1"/>
  <c r="DT3" i="1"/>
  <c r="DW3" i="1"/>
  <c r="OE8" i="1"/>
  <c r="OG7" i="1"/>
  <c r="OI7" i="1"/>
  <c r="DT5" i="1"/>
  <c r="OB17" i="1"/>
  <c r="DX5" i="1"/>
  <c r="DX4" i="1"/>
  <c r="DX7" i="1"/>
  <c r="EA6" i="1"/>
  <c r="EA5" i="1"/>
  <c r="DT7" i="1"/>
  <c r="DR8" i="1"/>
  <c r="DT8" i="1"/>
  <c r="DT13" i="1"/>
  <c r="DT6" i="1"/>
  <c r="EA7" i="1"/>
  <c r="DZ6" i="1"/>
  <c r="DZ5" i="1"/>
  <c r="DW7" i="1"/>
  <c r="DY7" i="1"/>
  <c r="DY4" i="1"/>
  <c r="DY6" i="1"/>
  <c r="DW5" i="1"/>
  <c r="DZ10" i="1"/>
  <c r="DW4" i="1"/>
  <c r="EA4" i="1"/>
  <c r="DX10" i="1"/>
  <c r="DS8" i="1"/>
  <c r="DS13" i="1"/>
  <c r="DZ4" i="1"/>
  <c r="DW6" i="1"/>
  <c r="DZ11" i="1"/>
  <c r="DW10" i="1"/>
  <c r="DX11" i="1"/>
  <c r="EA11" i="1"/>
  <c r="DY11" i="1"/>
  <c r="EA10" i="1"/>
  <c r="DY10" i="1"/>
  <c r="DW11" i="1"/>
  <c r="EC3" i="1"/>
  <c r="OG6" i="1"/>
  <c r="OI6" i="1"/>
  <c r="OE13" i="1"/>
  <c r="OF10" i="1"/>
  <c r="OH10" i="1"/>
  <c r="OG5" i="1"/>
  <c r="OI5" i="1"/>
  <c r="OG4" i="1"/>
  <c r="OI4" i="1"/>
  <c r="OB20" i="1"/>
  <c r="OG3" i="1"/>
  <c r="OI3" i="1"/>
  <c r="OF6" i="1"/>
  <c r="OO6" i="1"/>
  <c r="OF7" i="1"/>
  <c r="OF4" i="1"/>
  <c r="OK4" i="1"/>
  <c r="OF3" i="1"/>
  <c r="OK3" i="1"/>
  <c r="OF11" i="1"/>
  <c r="OO11" i="1"/>
  <c r="OF5" i="1"/>
  <c r="OO5" i="1"/>
  <c r="DU8" i="1"/>
  <c r="DU13" i="1"/>
  <c r="OM10" i="1"/>
  <c r="OK10" i="1"/>
  <c r="OL10" i="1"/>
  <c r="ON10" i="1"/>
  <c r="OO10" i="1"/>
  <c r="DX8" i="1"/>
  <c r="DX13" i="1"/>
  <c r="DR13" i="1"/>
  <c r="EC7" i="1"/>
  <c r="EC6" i="1"/>
  <c r="EC4" i="1"/>
  <c r="EA8" i="1"/>
  <c r="EA13" i="1"/>
  <c r="DW8" i="1"/>
  <c r="DW13" i="1"/>
  <c r="DY8" i="1"/>
  <c r="DY13" i="1"/>
  <c r="DZ8" i="1"/>
  <c r="DZ13" i="1"/>
  <c r="EC5" i="1"/>
  <c r="EC10" i="1"/>
  <c r="EC11" i="1"/>
  <c r="OG8" i="1"/>
  <c r="OB25" i="1"/>
  <c r="ON6" i="1"/>
  <c r="OM3" i="1"/>
  <c r="OL5" i="1"/>
  <c r="OK6" i="1"/>
  <c r="OH6" i="1"/>
  <c r="OL6" i="1"/>
  <c r="OM6" i="1"/>
  <c r="ON3" i="1"/>
  <c r="ON5" i="1"/>
  <c r="OK5" i="1"/>
  <c r="OK7" i="1"/>
  <c r="OM7" i="1"/>
  <c r="OO7" i="1"/>
  <c r="OM5" i="1"/>
  <c r="OH4" i="1"/>
  <c r="OH7" i="1"/>
  <c r="ON7" i="1"/>
  <c r="OH5" i="1"/>
  <c r="OK11" i="1"/>
  <c r="OL7" i="1"/>
  <c r="OL3" i="1"/>
  <c r="OO3" i="1"/>
  <c r="OH3" i="1"/>
  <c r="OM11" i="1"/>
  <c r="OL11" i="1"/>
  <c r="ON4" i="1"/>
  <c r="OF8" i="1"/>
  <c r="OH8" i="1"/>
  <c r="ON11" i="1"/>
  <c r="OH11" i="1"/>
  <c r="OM4" i="1"/>
  <c r="OL4" i="1"/>
  <c r="OO4" i="1"/>
  <c r="OG13" i="1"/>
  <c r="OI8" i="1"/>
  <c r="OI13" i="1"/>
  <c r="OQ10" i="1"/>
  <c r="EC8" i="1"/>
  <c r="EE7" i="1"/>
  <c r="EG7" i="1"/>
  <c r="OQ6" i="1"/>
  <c r="ON8" i="1"/>
  <c r="ON13" i="1"/>
  <c r="OO8" i="1"/>
  <c r="OO13" i="1"/>
  <c r="OK8" i="1"/>
  <c r="OK13" i="1"/>
  <c r="OQ5" i="1"/>
  <c r="OH13" i="1"/>
  <c r="OQ11" i="1"/>
  <c r="OL8" i="1"/>
  <c r="OL13" i="1"/>
  <c r="OM8" i="1"/>
  <c r="OM13" i="1"/>
  <c r="OQ3" i="1"/>
  <c r="OQ7" i="1"/>
  <c r="OF13" i="1"/>
  <c r="OQ4" i="1"/>
  <c r="EE3" i="1"/>
  <c r="EG3" i="1"/>
  <c r="EE4" i="1"/>
  <c r="EG4" i="1"/>
  <c r="EE6" i="1"/>
  <c r="EG6" i="1"/>
  <c r="EC13" i="1"/>
  <c r="ED3" i="1"/>
  <c r="EL3" i="1"/>
  <c r="EE5" i="1"/>
  <c r="EG5" i="1"/>
  <c r="OQ8" i="1"/>
  <c r="OS6" i="1"/>
  <c r="ED5" i="1"/>
  <c r="EM5" i="1"/>
  <c r="EF3" i="1"/>
  <c r="ED11" i="1"/>
  <c r="EF11" i="1"/>
  <c r="ED10" i="1"/>
  <c r="EI10" i="1"/>
  <c r="ED6" i="1"/>
  <c r="EM6" i="1"/>
  <c r="EM3" i="1"/>
  <c r="EJ3" i="1"/>
  <c r="EK3" i="1"/>
  <c r="EI3" i="1"/>
  <c r="EE8" i="1"/>
  <c r="EE13" i="1"/>
  <c r="ED4" i="1"/>
  <c r="ED7" i="1"/>
  <c r="EL7" i="1"/>
  <c r="EK11" i="1"/>
  <c r="OS7" i="1"/>
  <c r="OV7" i="1"/>
  <c r="OS3" i="1"/>
  <c r="OV3" i="1"/>
  <c r="OU6" i="1"/>
  <c r="OV6" i="1"/>
  <c r="EM11" i="1"/>
  <c r="OQ13" i="1"/>
  <c r="OS4" i="1"/>
  <c r="OS5" i="1"/>
  <c r="EF10" i="1"/>
  <c r="EF6" i="1"/>
  <c r="EJ10" i="1"/>
  <c r="EL10" i="1"/>
  <c r="EM10" i="1"/>
  <c r="EK10" i="1"/>
  <c r="EL6" i="1"/>
  <c r="EG8" i="1"/>
  <c r="EG13" i="1"/>
  <c r="EK5" i="1"/>
  <c r="EK6" i="1"/>
  <c r="EJ6" i="1"/>
  <c r="EI5" i="1"/>
  <c r="EJ5" i="1"/>
  <c r="EL5" i="1"/>
  <c r="EI6" i="1"/>
  <c r="ED8" i="1"/>
  <c r="EF8" i="1"/>
  <c r="EF5" i="1"/>
  <c r="EI11" i="1"/>
  <c r="EJ11" i="1"/>
  <c r="EL11" i="1"/>
  <c r="EN3" i="1"/>
  <c r="EK4" i="1"/>
  <c r="EL4" i="1"/>
  <c r="EM4" i="1"/>
  <c r="EK7" i="1"/>
  <c r="EF7" i="1"/>
  <c r="EJ7" i="1"/>
  <c r="EM7" i="1"/>
  <c r="EI7" i="1"/>
  <c r="EJ4" i="1"/>
  <c r="EI4" i="1"/>
  <c r="EF4" i="1"/>
  <c r="OU3" i="1"/>
  <c r="OS8" i="1"/>
  <c r="OU8" i="1"/>
  <c r="OU13" i="1"/>
  <c r="OU7" i="1"/>
  <c r="EN6" i="1"/>
  <c r="OU5" i="1"/>
  <c r="OV5" i="1"/>
  <c r="OV4" i="1"/>
  <c r="OU4" i="1"/>
  <c r="OR6" i="1"/>
  <c r="OR10" i="1"/>
  <c r="OR4" i="1"/>
  <c r="OR3" i="1"/>
  <c r="OR7" i="1"/>
  <c r="OR5" i="1"/>
  <c r="OR11" i="1"/>
  <c r="EF13" i="1"/>
  <c r="EN10" i="1"/>
  <c r="ED13" i="1"/>
  <c r="EN5" i="1"/>
  <c r="EK8" i="1"/>
  <c r="EK13" i="1"/>
  <c r="EL8" i="1"/>
  <c r="EL13" i="1"/>
  <c r="EN11" i="1"/>
  <c r="EI8" i="1"/>
  <c r="EI13" i="1"/>
  <c r="EN7" i="1"/>
  <c r="EN4" i="1"/>
  <c r="EM8" i="1"/>
  <c r="EM13" i="1"/>
  <c r="EJ8" i="1"/>
  <c r="EJ13" i="1"/>
  <c r="OV8" i="1"/>
  <c r="OS13" i="1"/>
  <c r="OZ5" i="1"/>
  <c r="OT5" i="1"/>
  <c r="PB5" i="1"/>
  <c r="OY5" i="1"/>
  <c r="OX5" i="1"/>
  <c r="PA5" i="1"/>
  <c r="OZ7" i="1"/>
  <c r="OT7" i="1"/>
  <c r="OY7" i="1"/>
  <c r="PA7" i="1"/>
  <c r="PB7" i="1"/>
  <c r="OX7" i="1"/>
  <c r="OY6" i="1"/>
  <c r="PB6" i="1"/>
  <c r="OX6" i="1"/>
  <c r="OZ6" i="1"/>
  <c r="OT6" i="1"/>
  <c r="PA6" i="1"/>
  <c r="PB10" i="1"/>
  <c r="OT10" i="1"/>
  <c r="PA10" i="1"/>
  <c r="OX10" i="1"/>
  <c r="OZ10" i="1"/>
  <c r="OY10" i="1"/>
  <c r="PB11" i="1"/>
  <c r="OT11" i="1"/>
  <c r="PA11" i="1"/>
  <c r="OX11" i="1"/>
  <c r="OZ11" i="1"/>
  <c r="OY11" i="1"/>
  <c r="OY4" i="1"/>
  <c r="PA4" i="1"/>
  <c r="OX4" i="1"/>
  <c r="OZ4" i="1"/>
  <c r="PB4" i="1"/>
  <c r="OT4" i="1"/>
  <c r="OY3" i="1"/>
  <c r="OZ3" i="1"/>
  <c r="PB3" i="1"/>
  <c r="PA3" i="1"/>
  <c r="OR8" i="1"/>
  <c r="OX3" i="1"/>
  <c r="OT3" i="1"/>
  <c r="EN8" i="1"/>
  <c r="EP7" i="1"/>
  <c r="ER7" i="1"/>
  <c r="EN13" i="1"/>
  <c r="EO4" i="1"/>
  <c r="EX4" i="1"/>
  <c r="EP4" i="1"/>
  <c r="ER4" i="1"/>
  <c r="EP3" i="1"/>
  <c r="ER3" i="1"/>
  <c r="OZ8" i="1"/>
  <c r="OZ13" i="1"/>
  <c r="OX8" i="1"/>
  <c r="OX13" i="1"/>
  <c r="PD11" i="1"/>
  <c r="PD23" i="1"/>
  <c r="OT8" i="1"/>
  <c r="OT13" i="1"/>
  <c r="OR13" i="1"/>
  <c r="PB8" i="1"/>
  <c r="PB13" i="1"/>
  <c r="PD6" i="1"/>
  <c r="PD5" i="1"/>
  <c r="PD3" i="1"/>
  <c r="PA8" i="1"/>
  <c r="PA13" i="1"/>
  <c r="PD4" i="1"/>
  <c r="PD10" i="1"/>
  <c r="PD7" i="1"/>
  <c r="OY8" i="1"/>
  <c r="OY13" i="1"/>
  <c r="EP6" i="1"/>
  <c r="ER6" i="1"/>
  <c r="EP5" i="1"/>
  <c r="ER5" i="1"/>
  <c r="EO7" i="1"/>
  <c r="EX7" i="1"/>
  <c r="EQ4" i="1"/>
  <c r="EO6" i="1"/>
  <c r="EV6" i="1"/>
  <c r="EU4" i="1"/>
  <c r="EO5" i="1"/>
  <c r="EX5" i="1"/>
  <c r="EV4" i="1"/>
  <c r="EO11" i="1"/>
  <c r="EV11" i="1"/>
  <c r="ET4" i="1"/>
  <c r="EW4" i="1"/>
  <c r="EO10" i="1"/>
  <c r="EV10" i="1"/>
  <c r="EO3" i="1"/>
  <c r="EX3" i="1"/>
  <c r="EP8" i="1"/>
  <c r="EP13" i="1"/>
  <c r="PD15" i="1"/>
  <c r="PD8" i="1"/>
  <c r="PD16" i="1"/>
  <c r="PD18" i="1"/>
  <c r="PD19" i="1"/>
  <c r="PD22" i="1"/>
  <c r="PD17" i="1"/>
  <c r="EW7" i="1"/>
  <c r="EU3" i="1"/>
  <c r="EV3" i="1"/>
  <c r="EQ6" i="1"/>
  <c r="EU6" i="1"/>
  <c r="ET3" i="1"/>
  <c r="EV5" i="1"/>
  <c r="EQ3" i="1"/>
  <c r="ET5" i="1"/>
  <c r="EQ11" i="1"/>
  <c r="EX11" i="1"/>
  <c r="ET6" i="1"/>
  <c r="EQ5" i="1"/>
  <c r="EW11" i="1"/>
  <c r="EW5" i="1"/>
  <c r="EU5" i="1"/>
  <c r="ET7" i="1"/>
  <c r="EU7" i="1"/>
  <c r="EO8" i="1"/>
  <c r="EQ8" i="1"/>
  <c r="EV7" i="1"/>
  <c r="EW3" i="1"/>
  <c r="EW6" i="1"/>
  <c r="EQ7" i="1"/>
  <c r="EX6" i="1"/>
  <c r="EX8" i="1"/>
  <c r="ET11" i="1"/>
  <c r="EU11" i="1"/>
  <c r="EY4" i="1"/>
  <c r="EQ10" i="1"/>
  <c r="EX10" i="1"/>
  <c r="EW10" i="1"/>
  <c r="ET10" i="1"/>
  <c r="EU10" i="1"/>
  <c r="ER8" i="1"/>
  <c r="ER13" i="1"/>
  <c r="PD20" i="1"/>
  <c r="PD13" i="1"/>
  <c r="PF5" i="1"/>
  <c r="PF6" i="1"/>
  <c r="PF4" i="1"/>
  <c r="PF3" i="1"/>
  <c r="PF7" i="1"/>
  <c r="EV8" i="1"/>
  <c r="EV13" i="1"/>
  <c r="EY3" i="1"/>
  <c r="ET8" i="1"/>
  <c r="ET13" i="1"/>
  <c r="EX13" i="1"/>
  <c r="EY5" i="1"/>
  <c r="EU8" i="1"/>
  <c r="EU13" i="1"/>
  <c r="EY11" i="1"/>
  <c r="EY7" i="1"/>
  <c r="EO13" i="1"/>
  <c r="EY6" i="1"/>
  <c r="EY10" i="1"/>
  <c r="EW8" i="1"/>
  <c r="EW13" i="1"/>
  <c r="EQ13" i="1"/>
  <c r="PH3" i="1"/>
  <c r="PI3" i="1"/>
  <c r="PF8" i="1"/>
  <c r="PH4" i="1"/>
  <c r="PI4" i="1"/>
  <c r="PD25" i="1"/>
  <c r="PE11" i="1"/>
  <c r="PE4" i="1"/>
  <c r="PE6" i="1"/>
  <c r="PE3" i="1"/>
  <c r="PE7" i="1"/>
  <c r="PE5" i="1"/>
  <c r="PE10" i="1"/>
  <c r="PH7" i="1"/>
  <c r="PI7" i="1"/>
  <c r="PI5" i="1"/>
  <c r="PH5" i="1"/>
  <c r="PI6" i="1"/>
  <c r="PH6" i="1"/>
  <c r="EY8" i="1"/>
  <c r="FA5" i="1"/>
  <c r="FC5" i="1"/>
  <c r="PO5" i="1"/>
  <c r="PM5" i="1"/>
  <c r="PK5" i="1"/>
  <c r="PN5" i="1"/>
  <c r="PG5" i="1"/>
  <c r="PL5" i="1"/>
  <c r="PL10" i="1"/>
  <c r="PG10" i="1"/>
  <c r="PO10" i="1"/>
  <c r="PK10" i="1"/>
  <c r="PN10" i="1"/>
  <c r="PM10" i="1"/>
  <c r="PG6" i="1"/>
  <c r="PO6" i="1"/>
  <c r="PN6" i="1"/>
  <c r="PL6" i="1"/>
  <c r="PK6" i="1"/>
  <c r="PM6" i="1"/>
  <c r="PK3" i="1"/>
  <c r="PO3" i="1"/>
  <c r="PG3" i="1"/>
  <c r="PM3" i="1"/>
  <c r="PN3" i="1"/>
  <c r="PL3" i="1"/>
  <c r="PE8" i="1"/>
  <c r="PO7" i="1"/>
  <c r="PK7" i="1"/>
  <c r="PM7" i="1"/>
  <c r="PN7" i="1"/>
  <c r="PL7" i="1"/>
  <c r="PG7" i="1"/>
  <c r="PL11" i="1"/>
  <c r="PK11" i="1"/>
  <c r="PM11" i="1"/>
  <c r="PN11" i="1"/>
  <c r="PG11" i="1"/>
  <c r="PO11" i="1"/>
  <c r="PF13" i="1"/>
  <c r="PI8" i="1"/>
  <c r="PH8" i="1"/>
  <c r="PH13" i="1"/>
  <c r="PM4" i="1"/>
  <c r="PN4" i="1"/>
  <c r="PO4" i="1"/>
  <c r="PK4" i="1"/>
  <c r="PL4" i="1"/>
  <c r="PG4" i="1"/>
  <c r="FA6" i="1"/>
  <c r="FC6" i="1"/>
  <c r="FA3" i="1"/>
  <c r="FC3" i="1"/>
  <c r="EY13" i="1"/>
  <c r="EZ6" i="1"/>
  <c r="FA4" i="1"/>
  <c r="FC4" i="1"/>
  <c r="FA7" i="1"/>
  <c r="FC7" i="1"/>
  <c r="PR7" i="1"/>
  <c r="PP4" i="1"/>
  <c r="PP16" i="1"/>
  <c r="PR4" i="1"/>
  <c r="EZ5" i="1"/>
  <c r="FF5" i="1"/>
  <c r="PR6" i="1"/>
  <c r="EZ4" i="1"/>
  <c r="FH4" i="1"/>
  <c r="PR10" i="1"/>
  <c r="PR3" i="1"/>
  <c r="PR5" i="1"/>
  <c r="PR11" i="1"/>
  <c r="PG8" i="1"/>
  <c r="PG13" i="1"/>
  <c r="PE13" i="1"/>
  <c r="PO8" i="1"/>
  <c r="PO13" i="1"/>
  <c r="PP3" i="1"/>
  <c r="PP15" i="1"/>
  <c r="PP6" i="1"/>
  <c r="PP18" i="1"/>
  <c r="PP5" i="1"/>
  <c r="PP17" i="1"/>
  <c r="PM8" i="1"/>
  <c r="PM13" i="1"/>
  <c r="PP7" i="1"/>
  <c r="PP19" i="1"/>
  <c r="PN8" i="1"/>
  <c r="PN13" i="1"/>
  <c r="PK8" i="1"/>
  <c r="PK13" i="1"/>
  <c r="EZ7" i="1"/>
  <c r="FG7" i="1"/>
  <c r="PP11" i="1"/>
  <c r="PP23" i="1"/>
  <c r="PL8" i="1"/>
  <c r="PL13" i="1"/>
  <c r="PP10" i="1"/>
  <c r="PP22" i="1"/>
  <c r="EZ10" i="1"/>
  <c r="FG10" i="1"/>
  <c r="EZ3" i="1"/>
  <c r="FI3" i="1"/>
  <c r="EZ11" i="1"/>
  <c r="FG11" i="1"/>
  <c r="FH6" i="1"/>
  <c r="FB6" i="1"/>
  <c r="FG6" i="1"/>
  <c r="FI6" i="1"/>
  <c r="FE6" i="1"/>
  <c r="FF6" i="1"/>
  <c r="FA8" i="1"/>
  <c r="FC8" i="1"/>
  <c r="FC13" i="1"/>
  <c r="FH5" i="1"/>
  <c r="FB5" i="1"/>
  <c r="FF4" i="1"/>
  <c r="FG5" i="1"/>
  <c r="FI4" i="1"/>
  <c r="FH7" i="1"/>
  <c r="FE5" i="1"/>
  <c r="FG4" i="1"/>
  <c r="FE4" i="1"/>
  <c r="FI7" i="1"/>
  <c r="FB4" i="1"/>
  <c r="PR15" i="1"/>
  <c r="PR8" i="1"/>
  <c r="PT3" i="1"/>
  <c r="FF7" i="1"/>
  <c r="PR22" i="1"/>
  <c r="FI5" i="1"/>
  <c r="FB7" i="1"/>
  <c r="PR18" i="1"/>
  <c r="FE7" i="1"/>
  <c r="FE10" i="1"/>
  <c r="PR16" i="1"/>
  <c r="PR23" i="1"/>
  <c r="PR17" i="1"/>
  <c r="PR19" i="1"/>
  <c r="PP8" i="1"/>
  <c r="FH10" i="1"/>
  <c r="FI10" i="1"/>
  <c r="FB10" i="1"/>
  <c r="FF10" i="1"/>
  <c r="FF3" i="1"/>
  <c r="FH3" i="1"/>
  <c r="EZ8" i="1"/>
  <c r="EZ13" i="1"/>
  <c r="FB3" i="1"/>
  <c r="FE3" i="1"/>
  <c r="FG3" i="1"/>
  <c r="FA13" i="1"/>
  <c r="FH11" i="1"/>
  <c r="FF11" i="1"/>
  <c r="FB11" i="1"/>
  <c r="FE11" i="1"/>
  <c r="FI11" i="1"/>
  <c r="FJ6" i="1"/>
  <c r="FH8" i="1"/>
  <c r="FH13" i="1"/>
  <c r="PT7" i="1"/>
  <c r="PW7" i="1"/>
  <c r="FJ5" i="1"/>
  <c r="FI8" i="1"/>
  <c r="FI13" i="1"/>
  <c r="FJ7" i="1"/>
  <c r="FJ4" i="1"/>
  <c r="PV3" i="1"/>
  <c r="PW3" i="1"/>
  <c r="PT6" i="1"/>
  <c r="PT5" i="1"/>
  <c r="FF8" i="1"/>
  <c r="FF13" i="1"/>
  <c r="PT4" i="1"/>
  <c r="PR13" i="1"/>
  <c r="PR20" i="1"/>
  <c r="FJ10" i="1"/>
  <c r="FE8" i="1"/>
  <c r="FE13" i="1"/>
  <c r="PP13" i="1"/>
  <c r="PP25" i="1"/>
  <c r="PP20" i="1"/>
  <c r="FB8" i="1"/>
  <c r="FB13" i="1"/>
  <c r="FJ3" i="1"/>
  <c r="FG8" i="1"/>
  <c r="FG13" i="1"/>
  <c r="FJ11" i="1"/>
  <c r="PV7" i="1"/>
  <c r="FJ8" i="1"/>
  <c r="FL6" i="1"/>
  <c r="FN6" i="1"/>
  <c r="PV4" i="1"/>
  <c r="PW4" i="1"/>
  <c r="PV5" i="1"/>
  <c r="PW5" i="1"/>
  <c r="PV6" i="1"/>
  <c r="PW6" i="1"/>
  <c r="PR25" i="1"/>
  <c r="PS4" i="1"/>
  <c r="PS5" i="1"/>
  <c r="PS3" i="1"/>
  <c r="PS6" i="1"/>
  <c r="PS11" i="1"/>
  <c r="PS10" i="1"/>
  <c r="PS7" i="1"/>
  <c r="PT8" i="1"/>
  <c r="FL5" i="1"/>
  <c r="FN5" i="1"/>
  <c r="FL7" i="1"/>
  <c r="FN7" i="1"/>
  <c r="FL4" i="1"/>
  <c r="FN4" i="1"/>
  <c r="FL3" i="1"/>
  <c r="FN3" i="1"/>
  <c r="FJ13" i="1"/>
  <c r="FK7" i="1"/>
  <c r="PV8" i="1"/>
  <c r="PV13" i="1"/>
  <c r="PW8" i="1"/>
  <c r="PT13" i="1"/>
  <c r="QC4" i="1"/>
  <c r="PZ4" i="1"/>
  <c r="PU4" i="1"/>
  <c r="QA4" i="1"/>
  <c r="PY4" i="1"/>
  <c r="QB4" i="1"/>
  <c r="PZ7" i="1"/>
  <c r="PU7" i="1"/>
  <c r="QC7" i="1"/>
  <c r="PY7" i="1"/>
  <c r="QA7" i="1"/>
  <c r="QB7" i="1"/>
  <c r="QA10" i="1"/>
  <c r="QB10" i="1"/>
  <c r="PU10" i="1"/>
  <c r="QC10" i="1"/>
  <c r="PY10" i="1"/>
  <c r="PZ10" i="1"/>
  <c r="QC11" i="1"/>
  <c r="PY11" i="1"/>
  <c r="PZ11" i="1"/>
  <c r="QA11" i="1"/>
  <c r="QB11" i="1"/>
  <c r="PU11" i="1"/>
  <c r="PY6" i="1"/>
  <c r="QC6" i="1"/>
  <c r="QA6" i="1"/>
  <c r="PZ6" i="1"/>
  <c r="QB6" i="1"/>
  <c r="PU6" i="1"/>
  <c r="PZ3" i="1"/>
  <c r="PY3" i="1"/>
  <c r="QA3" i="1"/>
  <c r="PS8" i="1"/>
  <c r="PU3" i="1"/>
  <c r="QB3" i="1"/>
  <c r="QC3" i="1"/>
  <c r="PU5" i="1"/>
  <c r="QA5" i="1"/>
  <c r="PZ5" i="1"/>
  <c r="PY5" i="1"/>
  <c r="QB5" i="1"/>
  <c r="QC5" i="1"/>
  <c r="FK10" i="1"/>
  <c r="FP10" i="1"/>
  <c r="FK4" i="1"/>
  <c r="FT4" i="1"/>
  <c r="FK6" i="1"/>
  <c r="FR6" i="1"/>
  <c r="FL8" i="1"/>
  <c r="FN8" i="1"/>
  <c r="FN13" i="1"/>
  <c r="FK5" i="1"/>
  <c r="FM5" i="1"/>
  <c r="FK11" i="1"/>
  <c r="FS11" i="1"/>
  <c r="FK3" i="1"/>
  <c r="QC8" i="1"/>
  <c r="QC13" i="1"/>
  <c r="QB8" i="1"/>
  <c r="QB13" i="1"/>
  <c r="PY8" i="1"/>
  <c r="PY13" i="1"/>
  <c r="QE11" i="1"/>
  <c r="QE7" i="1"/>
  <c r="QE3" i="1"/>
  <c r="PU8" i="1"/>
  <c r="PU13" i="1"/>
  <c r="PS13" i="1"/>
  <c r="QA8" i="1"/>
  <c r="QA13" i="1"/>
  <c r="PZ8" i="1"/>
  <c r="PZ13" i="1"/>
  <c r="QE10" i="1"/>
  <c r="QE4" i="1"/>
  <c r="QE5" i="1"/>
  <c r="QE6" i="1"/>
  <c r="FQ7" i="1"/>
  <c r="FM7" i="1"/>
  <c r="FP7" i="1"/>
  <c r="FT7" i="1"/>
  <c r="FS7" i="1"/>
  <c r="FR7" i="1"/>
  <c r="FM10" i="1"/>
  <c r="FS10" i="1"/>
  <c r="FR10" i="1"/>
  <c r="FQ4" i="1"/>
  <c r="FT10" i="1"/>
  <c r="FM6" i="1"/>
  <c r="FP4" i="1"/>
  <c r="FQ10" i="1"/>
  <c r="FT6" i="1"/>
  <c r="FS4" i="1"/>
  <c r="FR4" i="1"/>
  <c r="FP6" i="1"/>
  <c r="FQ6" i="1"/>
  <c r="FS6" i="1"/>
  <c r="FT5" i="1"/>
  <c r="FQ11" i="1"/>
  <c r="FM11" i="1"/>
  <c r="FM4" i="1"/>
  <c r="FK8" i="1"/>
  <c r="FK13" i="1"/>
  <c r="FT11" i="1"/>
  <c r="FQ3" i="1"/>
  <c r="FS3" i="1"/>
  <c r="FR5" i="1"/>
  <c r="FR11" i="1"/>
  <c r="FT3" i="1"/>
  <c r="FS5" i="1"/>
  <c r="FP5" i="1"/>
  <c r="FM3" i="1"/>
  <c r="FP11" i="1"/>
  <c r="FP3" i="1"/>
  <c r="FR3" i="1"/>
  <c r="FQ5" i="1"/>
  <c r="FL13" i="1"/>
  <c r="QE17" i="1"/>
  <c r="QE19" i="1"/>
  <c r="QE18" i="1"/>
  <c r="QE16" i="1"/>
  <c r="QE23" i="1"/>
  <c r="QE15" i="1"/>
  <c r="QE8" i="1"/>
  <c r="QG3" i="1"/>
  <c r="QE22" i="1"/>
  <c r="FU7" i="1"/>
  <c r="FU10" i="1"/>
  <c r="FU4" i="1"/>
  <c r="FU6" i="1"/>
  <c r="FR8" i="1"/>
  <c r="FR13" i="1"/>
  <c r="FT8" i="1"/>
  <c r="FT13" i="1"/>
  <c r="FU5" i="1"/>
  <c r="FM8" i="1"/>
  <c r="FM13" i="1"/>
  <c r="FQ8" i="1"/>
  <c r="FQ13" i="1"/>
  <c r="FS8" i="1"/>
  <c r="FS13" i="1"/>
  <c r="FP8" i="1"/>
  <c r="FP13" i="1"/>
  <c r="FU11" i="1"/>
  <c r="FU3" i="1"/>
  <c r="QG4" i="1"/>
  <c r="QI4" i="1"/>
  <c r="QE20" i="1"/>
  <c r="QE13" i="1"/>
  <c r="QF3" i="1"/>
  <c r="QG7" i="1"/>
  <c r="QG6" i="1"/>
  <c r="QG5" i="1"/>
  <c r="FU8" i="1"/>
  <c r="FW3" i="1"/>
  <c r="FY3" i="1"/>
  <c r="QJ4" i="1"/>
  <c r="QJ5" i="1"/>
  <c r="QI5" i="1"/>
  <c r="QI3" i="1"/>
  <c r="QJ3" i="1"/>
  <c r="QG8" i="1"/>
  <c r="QI7" i="1"/>
  <c r="QJ7" i="1"/>
  <c r="QE25" i="1"/>
  <c r="QF11" i="1"/>
  <c r="QF10" i="1"/>
  <c r="QF5" i="1"/>
  <c r="QF6" i="1"/>
  <c r="QF4" i="1"/>
  <c r="QF7" i="1"/>
  <c r="QJ6" i="1"/>
  <c r="QI6" i="1"/>
  <c r="FU13" i="1"/>
  <c r="FV11" i="1"/>
  <c r="FW6" i="1"/>
  <c r="FY6" i="1"/>
  <c r="FW7" i="1"/>
  <c r="FY7" i="1"/>
  <c r="FW5" i="1"/>
  <c r="FY5" i="1"/>
  <c r="FW4" i="1"/>
  <c r="FY4" i="1"/>
  <c r="QH4" i="1"/>
  <c r="QP4" i="1"/>
  <c r="QM4" i="1"/>
  <c r="QN4" i="1"/>
  <c r="QL4" i="1"/>
  <c r="QO4" i="1"/>
  <c r="QJ8" i="1"/>
  <c r="QJ13" i="1"/>
  <c r="QI8" i="1"/>
  <c r="QI13" i="1"/>
  <c r="QG13" i="1"/>
  <c r="QL3" i="1"/>
  <c r="QM3" i="1"/>
  <c r="QP3" i="1"/>
  <c r="QH3" i="1"/>
  <c r="QO3" i="1"/>
  <c r="QF8" i="1"/>
  <c r="QN3" i="1"/>
  <c r="QP6" i="1"/>
  <c r="QL6" i="1"/>
  <c r="QH6" i="1"/>
  <c r="QN6" i="1"/>
  <c r="QO6" i="1"/>
  <c r="QM6" i="1"/>
  <c r="QN5" i="1"/>
  <c r="QM5" i="1"/>
  <c r="QH5" i="1"/>
  <c r="QO5" i="1"/>
  <c r="QL5" i="1"/>
  <c r="QP5" i="1"/>
  <c r="QM10" i="1"/>
  <c r="QO10" i="1"/>
  <c r="QH10" i="1"/>
  <c r="QP10" i="1"/>
  <c r="QL10" i="1"/>
  <c r="QN10" i="1"/>
  <c r="QL7" i="1"/>
  <c r="QM7" i="1"/>
  <c r="QP7" i="1"/>
  <c r="QH7" i="1"/>
  <c r="QO7" i="1"/>
  <c r="QN7" i="1"/>
  <c r="QM11" i="1"/>
  <c r="QP11" i="1"/>
  <c r="QO11" i="1"/>
  <c r="QL11" i="1"/>
  <c r="QH11" i="1"/>
  <c r="QN11" i="1"/>
  <c r="FV4" i="1"/>
  <c r="GA4" i="1"/>
  <c r="FV7" i="1"/>
  <c r="FX7" i="1"/>
  <c r="FV5" i="1"/>
  <c r="FX5" i="1"/>
  <c r="FV6" i="1"/>
  <c r="GC6" i="1"/>
  <c r="FV3" i="1"/>
  <c r="GD3" i="1"/>
  <c r="FV10" i="1"/>
  <c r="GE10" i="1"/>
  <c r="FW8" i="1"/>
  <c r="FY8" i="1"/>
  <c r="FY13" i="1"/>
  <c r="QR11" i="1"/>
  <c r="QR4" i="1"/>
  <c r="QR3" i="1"/>
  <c r="QR6" i="1"/>
  <c r="QR7" i="1"/>
  <c r="QM8" i="1"/>
  <c r="QM13" i="1"/>
  <c r="QP8" i="1"/>
  <c r="QP13" i="1"/>
  <c r="QR10" i="1"/>
  <c r="QL8" i="1"/>
  <c r="QL13" i="1"/>
  <c r="QN8" i="1"/>
  <c r="QN13" i="1"/>
  <c r="QH8" i="1"/>
  <c r="QH13" i="1"/>
  <c r="QF13" i="1"/>
  <c r="QO8" i="1"/>
  <c r="QO13" i="1"/>
  <c r="QR5" i="1"/>
  <c r="GE7" i="1"/>
  <c r="GC7" i="1"/>
  <c r="GD4" i="1"/>
  <c r="FX11" i="1"/>
  <c r="GE11" i="1"/>
  <c r="GC11" i="1"/>
  <c r="GD11" i="1"/>
  <c r="GA11" i="1"/>
  <c r="GB11" i="1"/>
  <c r="GB4" i="1"/>
  <c r="GE4" i="1"/>
  <c r="GA6" i="1"/>
  <c r="GD5" i="1"/>
  <c r="GA5" i="1"/>
  <c r="GB7" i="1"/>
  <c r="FX4" i="1"/>
  <c r="GC4" i="1"/>
  <c r="GA7" i="1"/>
  <c r="GB6" i="1"/>
  <c r="GD10" i="1"/>
  <c r="GD7" i="1"/>
  <c r="GB5" i="1"/>
  <c r="GE5" i="1"/>
  <c r="GC5" i="1"/>
  <c r="FX6" i="1"/>
  <c r="GD6" i="1"/>
  <c r="GA10" i="1"/>
  <c r="GC10" i="1"/>
  <c r="GB10" i="1"/>
  <c r="FX10" i="1"/>
  <c r="FX3" i="1"/>
  <c r="GB3" i="1"/>
  <c r="GA3" i="1"/>
  <c r="GE3" i="1"/>
  <c r="GC3" i="1"/>
  <c r="FV8" i="1"/>
  <c r="FX8" i="1"/>
  <c r="FW13" i="1"/>
  <c r="GE6" i="1"/>
  <c r="QR8" i="1"/>
  <c r="QT4" i="1"/>
  <c r="GF11" i="1"/>
  <c r="GF7" i="1"/>
  <c r="GD8" i="1"/>
  <c r="GF5" i="1"/>
  <c r="GF4" i="1"/>
  <c r="GB8" i="1"/>
  <c r="GB13" i="1"/>
  <c r="GD13" i="1"/>
  <c r="GA8" i="1"/>
  <c r="GA13" i="1"/>
  <c r="GC8" i="1"/>
  <c r="GC13" i="1"/>
  <c r="GF6" i="1"/>
  <c r="GF3" i="1"/>
  <c r="GF10" i="1"/>
  <c r="FX13" i="1"/>
  <c r="FV13" i="1"/>
  <c r="GE8" i="1"/>
  <c r="GE13" i="1"/>
  <c r="QT3" i="1"/>
  <c r="QW3" i="1"/>
  <c r="QT7" i="1"/>
  <c r="QV7" i="1"/>
  <c r="QT5" i="1"/>
  <c r="QW5" i="1"/>
  <c r="QW4" i="1"/>
  <c r="QV4" i="1"/>
  <c r="QW7" i="1"/>
  <c r="QV3" i="1"/>
  <c r="QT6" i="1"/>
  <c r="QR13" i="1"/>
  <c r="GF8" i="1"/>
  <c r="GH3" i="1"/>
  <c r="GJ3" i="1"/>
  <c r="QT8" i="1"/>
  <c r="QV5" i="1"/>
  <c r="QT13" i="1"/>
  <c r="QW8" i="1"/>
  <c r="QW13" i="1"/>
  <c r="QV8" i="1"/>
  <c r="QV13" i="1"/>
  <c r="QS10" i="1"/>
  <c r="QS6" i="1"/>
  <c r="QS5" i="1"/>
  <c r="QS3" i="1"/>
  <c r="QS11" i="1"/>
  <c r="QS7" i="1"/>
  <c r="QS4" i="1"/>
  <c r="QW6" i="1"/>
  <c r="QV6" i="1"/>
  <c r="GH4" i="1"/>
  <c r="GJ4" i="1"/>
  <c r="GF13" i="1"/>
  <c r="GH7" i="1"/>
  <c r="GJ7" i="1"/>
  <c r="GH5" i="1"/>
  <c r="GJ5" i="1"/>
  <c r="GH6" i="1"/>
  <c r="GJ6" i="1"/>
  <c r="RA7" i="1"/>
  <c r="RC7" i="1"/>
  <c r="QY7" i="1"/>
  <c r="QU7" i="1"/>
  <c r="QZ7" i="1"/>
  <c r="RB7" i="1"/>
  <c r="RB11" i="1"/>
  <c r="RA11" i="1"/>
  <c r="RC11" i="1"/>
  <c r="QY11" i="1"/>
  <c r="QU11" i="1"/>
  <c r="QZ11" i="1"/>
  <c r="RB3" i="1"/>
  <c r="RA3" i="1"/>
  <c r="RC3" i="1"/>
  <c r="QZ3" i="1"/>
  <c r="QY3" i="1"/>
  <c r="QU3" i="1"/>
  <c r="QS8" i="1"/>
  <c r="RA5" i="1"/>
  <c r="QU5" i="1"/>
  <c r="QZ5" i="1"/>
  <c r="RC5" i="1"/>
  <c r="RB5" i="1"/>
  <c r="QY5" i="1"/>
  <c r="RB6" i="1"/>
  <c r="RA6" i="1"/>
  <c r="RC6" i="1"/>
  <c r="QU6" i="1"/>
  <c r="QZ6" i="1"/>
  <c r="QY6" i="1"/>
  <c r="RC10" i="1"/>
  <c r="RB10" i="1"/>
  <c r="QY10" i="1"/>
  <c r="QZ10" i="1"/>
  <c r="RA10" i="1"/>
  <c r="QU10" i="1"/>
  <c r="QZ4" i="1"/>
  <c r="RA4" i="1"/>
  <c r="QY4" i="1"/>
  <c r="RB4" i="1"/>
  <c r="RC4" i="1"/>
  <c r="QU4" i="1"/>
  <c r="GG5" i="1"/>
  <c r="GG4" i="1"/>
  <c r="GG6" i="1"/>
  <c r="GG7" i="1"/>
  <c r="GG10" i="1"/>
  <c r="GG3" i="1"/>
  <c r="GG11" i="1"/>
  <c r="GH8" i="1"/>
  <c r="GJ8" i="1"/>
  <c r="GJ13" i="1"/>
  <c r="QZ8" i="1"/>
  <c r="QZ13" i="1"/>
  <c r="RB8" i="1"/>
  <c r="RB13" i="1"/>
  <c r="QY8" i="1"/>
  <c r="QY13" i="1"/>
  <c r="RC8" i="1"/>
  <c r="RC13" i="1"/>
  <c r="RA8" i="1"/>
  <c r="RA13" i="1"/>
  <c r="RE10" i="1"/>
  <c r="RE6" i="1"/>
  <c r="RE5" i="1"/>
  <c r="RE7" i="1"/>
  <c r="RE4" i="1"/>
  <c r="QU8" i="1"/>
  <c r="QU13" i="1"/>
  <c r="QS13" i="1"/>
  <c r="RE11" i="1"/>
  <c r="RE3" i="1"/>
  <c r="GI6" i="1"/>
  <c r="GL6" i="1"/>
  <c r="GM6" i="1"/>
  <c r="GN6" i="1"/>
  <c r="GP6" i="1"/>
  <c r="GO6" i="1"/>
  <c r="GL10" i="1"/>
  <c r="GN10" i="1"/>
  <c r="GO10" i="1"/>
  <c r="GI10" i="1"/>
  <c r="GM10" i="1"/>
  <c r="GP10" i="1"/>
  <c r="GL5" i="1"/>
  <c r="GO5" i="1"/>
  <c r="GN5" i="1"/>
  <c r="GP5" i="1"/>
  <c r="GI5" i="1"/>
  <c r="GM5" i="1"/>
  <c r="GM3" i="1"/>
  <c r="GN3" i="1"/>
  <c r="GL3" i="1"/>
  <c r="GG8" i="1"/>
  <c r="GP3" i="1"/>
  <c r="GO3" i="1"/>
  <c r="GI3" i="1"/>
  <c r="GI4" i="1"/>
  <c r="GL4" i="1"/>
  <c r="GN4" i="1"/>
  <c r="GO4" i="1"/>
  <c r="GP4" i="1"/>
  <c r="GM4" i="1"/>
  <c r="GM11" i="1"/>
  <c r="GP11" i="1"/>
  <c r="GL11" i="1"/>
  <c r="GN11" i="1"/>
  <c r="GO11" i="1"/>
  <c r="GI11" i="1"/>
  <c r="GH13" i="1"/>
  <c r="GO7" i="1"/>
  <c r="GN7" i="1"/>
  <c r="GL7" i="1"/>
  <c r="GM7" i="1"/>
  <c r="GI7" i="1"/>
  <c r="GP7" i="1"/>
  <c r="RE8" i="1"/>
  <c r="RE13" i="1"/>
  <c r="RF4" i="1"/>
  <c r="GP8" i="1"/>
  <c r="GP13" i="1"/>
  <c r="GI8" i="1"/>
  <c r="GI13" i="1"/>
  <c r="GG13" i="1"/>
  <c r="GO8" i="1"/>
  <c r="GO13" i="1"/>
  <c r="GQ11" i="1"/>
  <c r="GQ3" i="1"/>
  <c r="GL8" i="1"/>
  <c r="GL13" i="1"/>
  <c r="GQ5" i="1"/>
  <c r="GQ6" i="1"/>
  <c r="GQ4" i="1"/>
  <c r="GQ10" i="1"/>
  <c r="GM8" i="1"/>
  <c r="GM13" i="1"/>
  <c r="GQ7" i="1"/>
  <c r="GN8" i="1"/>
  <c r="GN13" i="1"/>
  <c r="RF10" i="1"/>
  <c r="RM10" i="1"/>
  <c r="RG4" i="1"/>
  <c r="RN4" i="1"/>
  <c r="RH4" i="1"/>
  <c r="RP4" i="1"/>
  <c r="RL4" i="1"/>
  <c r="RM4" i="1"/>
  <c r="RO4" i="1"/>
  <c r="RP10" i="1"/>
  <c r="RO10" i="1"/>
  <c r="RN10" i="1"/>
  <c r="RL10" i="1"/>
  <c r="RJ4" i="1"/>
  <c r="RI4" i="1"/>
  <c r="RF5" i="1"/>
  <c r="RG5" i="1"/>
  <c r="RG3" i="1"/>
  <c r="RF3" i="1"/>
  <c r="RG7" i="1"/>
  <c r="RJ7" i="1"/>
  <c r="RF7" i="1"/>
  <c r="RG6" i="1"/>
  <c r="RF11" i="1"/>
  <c r="RF6" i="1"/>
  <c r="GQ8" i="1"/>
  <c r="RH10" i="1"/>
  <c r="RG8" i="1"/>
  <c r="RI3" i="1"/>
  <c r="RJ3" i="1"/>
  <c r="RJ5" i="1"/>
  <c r="RI5" i="1"/>
  <c r="RL6" i="1"/>
  <c r="RP6" i="1"/>
  <c r="RN6" i="1"/>
  <c r="RO6" i="1"/>
  <c r="RM6" i="1"/>
  <c r="RH6" i="1"/>
  <c r="RN5" i="1"/>
  <c r="RO5" i="1"/>
  <c r="RL5" i="1"/>
  <c r="RM5" i="1"/>
  <c r="RH5" i="1"/>
  <c r="RP5" i="1"/>
  <c r="RP11" i="1"/>
  <c r="RO11" i="1"/>
  <c r="RM11" i="1"/>
  <c r="RL11" i="1"/>
  <c r="RH11" i="1"/>
  <c r="RN11" i="1"/>
  <c r="RJ6" i="1"/>
  <c r="RI6" i="1"/>
  <c r="RL7" i="1"/>
  <c r="RN7" i="1"/>
  <c r="RM7" i="1"/>
  <c r="RP7" i="1"/>
  <c r="RH7" i="1"/>
  <c r="RO7" i="1"/>
  <c r="RR10" i="1"/>
  <c r="RL3" i="1"/>
  <c r="RN3" i="1"/>
  <c r="RM3" i="1"/>
  <c r="RP3" i="1"/>
  <c r="RH3" i="1"/>
  <c r="RF8" i="1"/>
  <c r="RO3" i="1"/>
  <c r="RR4" i="1"/>
  <c r="GS4" i="1"/>
  <c r="GU4" i="1"/>
  <c r="GQ13" i="1"/>
  <c r="GS7" i="1"/>
  <c r="GU7" i="1"/>
  <c r="GS3" i="1"/>
  <c r="GS5" i="1"/>
  <c r="GU5" i="1"/>
  <c r="GS6" i="1"/>
  <c r="GU6" i="1"/>
  <c r="RN8" i="1"/>
  <c r="RN13" i="1"/>
  <c r="RL8" i="1"/>
  <c r="RL13" i="1"/>
  <c r="RJ8" i="1"/>
  <c r="RJ13" i="1"/>
  <c r="RG13" i="1"/>
  <c r="RI8" i="1"/>
  <c r="RI13" i="1"/>
  <c r="RR16" i="1"/>
  <c r="RR22" i="1"/>
  <c r="RR5" i="1"/>
  <c r="RO8" i="1"/>
  <c r="RO13" i="1"/>
  <c r="RF13" i="1"/>
  <c r="RH8" i="1"/>
  <c r="RH13" i="1"/>
  <c r="RR7" i="1"/>
  <c r="RR11" i="1"/>
  <c r="RR3" i="1"/>
  <c r="RP8" i="1"/>
  <c r="RP13" i="1"/>
  <c r="RM8" i="1"/>
  <c r="RM13" i="1"/>
  <c r="RR6" i="1"/>
  <c r="GR7" i="1"/>
  <c r="GR5" i="1"/>
  <c r="GR10" i="1"/>
  <c r="GR4" i="1"/>
  <c r="GR3" i="1"/>
  <c r="GR11" i="1"/>
  <c r="GR6" i="1"/>
  <c r="GU3" i="1"/>
  <c r="GS8" i="1"/>
  <c r="RR8" i="1"/>
  <c r="RT3" i="1"/>
  <c r="RR15" i="1"/>
  <c r="RR23" i="1"/>
  <c r="RR19" i="1"/>
  <c r="RT6" i="1"/>
  <c r="RR18" i="1"/>
  <c r="RT5" i="1"/>
  <c r="RR17" i="1"/>
  <c r="GW6" i="1"/>
  <c r="GT6" i="1"/>
  <c r="GZ6" i="1"/>
  <c r="GX6" i="1"/>
  <c r="GY6" i="1"/>
  <c r="HA6" i="1"/>
  <c r="GY10" i="1"/>
  <c r="HA10" i="1"/>
  <c r="GX10" i="1"/>
  <c r="GZ10" i="1"/>
  <c r="GW10" i="1"/>
  <c r="GT10" i="1"/>
  <c r="GU8" i="1"/>
  <c r="GU13" i="1"/>
  <c r="GS13" i="1"/>
  <c r="GZ3" i="1"/>
  <c r="GT3" i="1"/>
  <c r="GY3" i="1"/>
  <c r="HA3" i="1"/>
  <c r="GW3" i="1"/>
  <c r="GX3" i="1"/>
  <c r="GR8" i="1"/>
  <c r="GX7" i="1"/>
  <c r="HA7" i="1"/>
  <c r="GZ7" i="1"/>
  <c r="GW7" i="1"/>
  <c r="GY7" i="1"/>
  <c r="GT7" i="1"/>
  <c r="HA11" i="1"/>
  <c r="GW11" i="1"/>
  <c r="GX11" i="1"/>
  <c r="GZ11" i="1"/>
  <c r="GY11" i="1"/>
  <c r="GT11" i="1"/>
  <c r="GT5" i="1"/>
  <c r="GX5" i="1"/>
  <c r="GZ5" i="1"/>
  <c r="GY5" i="1"/>
  <c r="HA5" i="1"/>
  <c r="GW5" i="1"/>
  <c r="GY4" i="1"/>
  <c r="HA4" i="1"/>
  <c r="GX4" i="1"/>
  <c r="GW4" i="1"/>
  <c r="GT4" i="1"/>
  <c r="GZ4" i="1"/>
  <c r="RT7" i="1"/>
  <c r="RV7" i="1"/>
  <c r="RV5" i="1"/>
  <c r="RW5" i="1"/>
  <c r="RR20" i="1"/>
  <c r="RR25" i="1"/>
  <c r="RV6" i="1"/>
  <c r="RW6" i="1"/>
  <c r="RV3" i="1"/>
  <c r="RW3" i="1"/>
  <c r="RR13" i="1"/>
  <c r="RT4" i="1"/>
  <c r="RT8" i="1"/>
  <c r="HB7" i="1"/>
  <c r="GZ8" i="1"/>
  <c r="GZ13" i="1"/>
  <c r="GT8" i="1"/>
  <c r="GT13" i="1"/>
  <c r="GR13" i="1"/>
  <c r="HB11" i="1"/>
  <c r="GY8" i="1"/>
  <c r="GY13" i="1"/>
  <c r="HB5" i="1"/>
  <c r="HA8" i="1"/>
  <c r="HA13" i="1"/>
  <c r="HB6" i="1"/>
  <c r="GW8" i="1"/>
  <c r="GW13" i="1"/>
  <c r="HB4" i="1"/>
  <c r="GX8" i="1"/>
  <c r="GX13" i="1"/>
  <c r="HB3" i="1"/>
  <c r="HB10" i="1"/>
  <c r="RW7" i="1"/>
  <c r="RW8" i="1"/>
  <c r="RW13" i="1"/>
  <c r="RT13" i="1"/>
  <c r="RV4" i="1"/>
  <c r="RV8" i="1"/>
  <c r="RV13" i="1"/>
  <c r="RW4" i="1"/>
  <c r="RS11" i="1"/>
  <c r="RS4" i="1"/>
  <c r="RS10" i="1"/>
  <c r="RS6" i="1"/>
  <c r="RS5" i="1"/>
  <c r="RS3" i="1"/>
  <c r="RS7" i="1"/>
  <c r="HB8" i="1"/>
  <c r="HD4" i="1"/>
  <c r="HF4" i="1"/>
  <c r="SC6" i="1"/>
  <c r="RZ6" i="1"/>
  <c r="SB6" i="1"/>
  <c r="RY6" i="1"/>
  <c r="RU6" i="1"/>
  <c r="SA6" i="1"/>
  <c r="SA10" i="1"/>
  <c r="RY10" i="1"/>
  <c r="RU10" i="1"/>
  <c r="SB10" i="1"/>
  <c r="RZ10" i="1"/>
  <c r="SC10" i="1"/>
  <c r="SB4" i="1"/>
  <c r="RU4" i="1"/>
  <c r="SA4" i="1"/>
  <c r="RY4" i="1"/>
  <c r="SC4" i="1"/>
  <c r="RZ4" i="1"/>
  <c r="SC11" i="1"/>
  <c r="RY11" i="1"/>
  <c r="RU11" i="1"/>
  <c r="SB11" i="1"/>
  <c r="RZ11" i="1"/>
  <c r="SA11" i="1"/>
  <c r="RY7" i="1"/>
  <c r="SC7" i="1"/>
  <c r="SA7" i="1"/>
  <c r="RU7" i="1"/>
  <c r="RZ7" i="1"/>
  <c r="SB7" i="1"/>
  <c r="RY3" i="1"/>
  <c r="SB3" i="1"/>
  <c r="SA3" i="1"/>
  <c r="RU3" i="1"/>
  <c r="RZ3" i="1"/>
  <c r="SC3" i="1"/>
  <c r="RS8" i="1"/>
  <c r="RU5" i="1"/>
  <c r="SC5" i="1"/>
  <c r="RZ5" i="1"/>
  <c r="SA5" i="1"/>
  <c r="SB5" i="1"/>
  <c r="RY5" i="1"/>
  <c r="HD6" i="1"/>
  <c r="HF6" i="1"/>
  <c r="HD7" i="1"/>
  <c r="HF7" i="1"/>
  <c r="HD5" i="1"/>
  <c r="HF5" i="1"/>
  <c r="HD3" i="1"/>
  <c r="HF3" i="1"/>
  <c r="HB13" i="1"/>
  <c r="SB8" i="1"/>
  <c r="SB13" i="1"/>
  <c r="SE4" i="1"/>
  <c r="RS13" i="1"/>
  <c r="RU8" i="1"/>
  <c r="RU13" i="1"/>
  <c r="SE11" i="1"/>
  <c r="SE6" i="1"/>
  <c r="SC8" i="1"/>
  <c r="SC13" i="1"/>
  <c r="SE7" i="1"/>
  <c r="RZ8" i="1"/>
  <c r="RZ13" i="1"/>
  <c r="SE3" i="1"/>
  <c r="RY8" i="1"/>
  <c r="RY13" i="1"/>
  <c r="SE5" i="1"/>
  <c r="SA8" i="1"/>
  <c r="SA13" i="1"/>
  <c r="SE10" i="1"/>
  <c r="HD8" i="1"/>
  <c r="HD13" i="1"/>
  <c r="HC4" i="1"/>
  <c r="HC10" i="1"/>
  <c r="HC11" i="1"/>
  <c r="HC6" i="1"/>
  <c r="HC7" i="1"/>
  <c r="HC3" i="1"/>
  <c r="HC5" i="1"/>
  <c r="SE19" i="1"/>
  <c r="SE18" i="1"/>
  <c r="SE23" i="1"/>
  <c r="SE17" i="1"/>
  <c r="SE22" i="1"/>
  <c r="SE8" i="1"/>
  <c r="SE13" i="1"/>
  <c r="SF4" i="1"/>
  <c r="SE15" i="1"/>
  <c r="SE16" i="1"/>
  <c r="HF8" i="1"/>
  <c r="HF13" i="1"/>
  <c r="HK7" i="1"/>
  <c r="HL7" i="1"/>
  <c r="HH7" i="1"/>
  <c r="HJ7" i="1"/>
  <c r="HI7" i="1"/>
  <c r="HE7" i="1"/>
  <c r="HI4" i="1"/>
  <c r="HK4" i="1"/>
  <c r="HH4" i="1"/>
  <c r="HJ4" i="1"/>
  <c r="HE4" i="1"/>
  <c r="HL4" i="1"/>
  <c r="HC8" i="1"/>
  <c r="HI3" i="1"/>
  <c r="HH3" i="1"/>
  <c r="HE3" i="1"/>
  <c r="HL3" i="1"/>
  <c r="HK3" i="1"/>
  <c r="HJ3" i="1"/>
  <c r="HH10" i="1"/>
  <c r="HL10" i="1"/>
  <c r="HJ10" i="1"/>
  <c r="HE10" i="1"/>
  <c r="HK10" i="1"/>
  <c r="HI10" i="1"/>
  <c r="HK5" i="1"/>
  <c r="HE5" i="1"/>
  <c r="HH5" i="1"/>
  <c r="HL5" i="1"/>
  <c r="HI5" i="1"/>
  <c r="HJ5" i="1"/>
  <c r="HK11" i="1"/>
  <c r="HH11" i="1"/>
  <c r="HL11" i="1"/>
  <c r="HJ11" i="1"/>
  <c r="HE11" i="1"/>
  <c r="HI11" i="1"/>
  <c r="HE6" i="1"/>
  <c r="HH6" i="1"/>
  <c r="HK6" i="1"/>
  <c r="HL6" i="1"/>
  <c r="HI6" i="1"/>
  <c r="HJ6" i="1"/>
  <c r="SF5" i="1"/>
  <c r="SH5" i="1"/>
  <c r="SG5" i="1"/>
  <c r="SI5" i="1"/>
  <c r="SG4" i="1"/>
  <c r="SJ4" i="1"/>
  <c r="SF10" i="1"/>
  <c r="SM10" i="1"/>
  <c r="SG3" i="1"/>
  <c r="SJ3" i="1"/>
  <c r="SF3" i="1"/>
  <c r="SL3" i="1"/>
  <c r="SN4" i="1"/>
  <c r="SM4" i="1"/>
  <c r="SO4" i="1"/>
  <c r="SP4" i="1"/>
  <c r="SL4" i="1"/>
  <c r="SH4" i="1"/>
  <c r="SF6" i="1"/>
  <c r="SG6" i="1"/>
  <c r="SN5" i="1"/>
  <c r="SM5" i="1"/>
  <c r="SP5" i="1"/>
  <c r="SL5" i="1"/>
  <c r="SO5" i="1"/>
  <c r="SE20" i="1"/>
  <c r="SE25" i="1"/>
  <c r="SF7" i="1"/>
  <c r="SF11" i="1"/>
  <c r="SG7" i="1"/>
  <c r="HM11" i="1"/>
  <c r="HM3" i="1"/>
  <c r="HC13" i="1"/>
  <c r="HE8" i="1"/>
  <c r="HE13" i="1"/>
  <c r="HL8" i="1"/>
  <c r="HL13" i="1"/>
  <c r="HM6" i="1"/>
  <c r="HK8" i="1"/>
  <c r="HK13" i="1"/>
  <c r="HI8" i="1"/>
  <c r="HI13" i="1"/>
  <c r="HM7" i="1"/>
  <c r="HM5" i="1"/>
  <c r="HM10" i="1"/>
  <c r="HJ8" i="1"/>
  <c r="HJ13" i="1"/>
  <c r="HH8" i="1"/>
  <c r="HH13" i="1"/>
  <c r="HM4" i="1"/>
  <c r="SH10" i="1"/>
  <c r="SP10" i="1"/>
  <c r="SN10" i="1"/>
  <c r="SF8" i="1"/>
  <c r="SH8" i="1"/>
  <c r="SI3" i="1"/>
  <c r="SP3" i="1"/>
  <c r="SM3" i="1"/>
  <c r="SO10" i="1"/>
  <c r="SL10" i="1"/>
  <c r="SH3" i="1"/>
  <c r="SJ5" i="1"/>
  <c r="SR5" i="1"/>
  <c r="SI4" i="1"/>
  <c r="SR4" i="1"/>
  <c r="SN3" i="1"/>
  <c r="SO3" i="1"/>
  <c r="SL11" i="1"/>
  <c r="SM11" i="1"/>
  <c r="SO11" i="1"/>
  <c r="SN11" i="1"/>
  <c r="SP11" i="1"/>
  <c r="SH11" i="1"/>
  <c r="SI6" i="1"/>
  <c r="SJ6" i="1"/>
  <c r="SM6" i="1"/>
  <c r="SH6" i="1"/>
  <c r="SL6" i="1"/>
  <c r="SO6" i="1"/>
  <c r="SP6" i="1"/>
  <c r="SN6" i="1"/>
  <c r="SI7" i="1"/>
  <c r="SJ7" i="1"/>
  <c r="SG8" i="1"/>
  <c r="SH7" i="1"/>
  <c r="SN7" i="1"/>
  <c r="SL7" i="1"/>
  <c r="SM7" i="1"/>
  <c r="SO7" i="1"/>
  <c r="SP7" i="1"/>
  <c r="HM8" i="1"/>
  <c r="HO5" i="1"/>
  <c r="HQ5" i="1"/>
  <c r="SR10" i="1"/>
  <c r="SF13" i="1"/>
  <c r="SL8" i="1"/>
  <c r="SL13" i="1"/>
  <c r="SR3" i="1"/>
  <c r="SR15" i="1"/>
  <c r="SN8" i="1"/>
  <c r="SN13" i="1"/>
  <c r="SM8" i="1"/>
  <c r="SM13" i="1"/>
  <c r="SR11" i="1"/>
  <c r="SI8" i="1"/>
  <c r="SI13" i="1"/>
  <c r="SP8" i="1"/>
  <c r="SP13" i="1"/>
  <c r="SH13" i="1"/>
  <c r="SO8" i="1"/>
  <c r="SO13" i="1"/>
  <c r="SR22" i="1"/>
  <c r="SR16" i="1"/>
  <c r="SR17" i="1"/>
  <c r="SR6" i="1"/>
  <c r="SG13" i="1"/>
  <c r="SJ8" i="1"/>
  <c r="SJ13" i="1"/>
  <c r="SR7" i="1"/>
  <c r="HO7" i="1"/>
  <c r="HQ7" i="1"/>
  <c r="HO4" i="1"/>
  <c r="HQ4" i="1"/>
  <c r="HO6" i="1"/>
  <c r="HQ6" i="1"/>
  <c r="HM13" i="1"/>
  <c r="HO3" i="1"/>
  <c r="SR8" i="1"/>
  <c r="ST6" i="1"/>
  <c r="SR23" i="1"/>
  <c r="SR19" i="1"/>
  <c r="SR18" i="1"/>
  <c r="HN6" i="1"/>
  <c r="HN3" i="1"/>
  <c r="HN10" i="1"/>
  <c r="HN5" i="1"/>
  <c r="HN11" i="1"/>
  <c r="HN7" i="1"/>
  <c r="HN4" i="1"/>
  <c r="HO8" i="1"/>
  <c r="HQ3" i="1"/>
  <c r="ST3" i="1"/>
  <c r="SW3" i="1"/>
  <c r="SR13" i="1"/>
  <c r="ST4" i="1"/>
  <c r="ST5" i="1"/>
  <c r="SW6" i="1"/>
  <c r="SV6" i="1"/>
  <c r="ST7" i="1"/>
  <c r="SR20" i="1"/>
  <c r="SR25" i="1"/>
  <c r="HS11" i="1"/>
  <c r="HT11" i="1"/>
  <c r="HV11" i="1"/>
  <c r="HP11" i="1"/>
  <c r="HW11" i="1"/>
  <c r="HU11" i="1"/>
  <c r="HW3" i="1"/>
  <c r="HT3" i="1"/>
  <c r="HU3" i="1"/>
  <c r="HS3" i="1"/>
  <c r="HN8" i="1"/>
  <c r="HP3" i="1"/>
  <c r="HV3" i="1"/>
  <c r="HP4" i="1"/>
  <c r="HW4" i="1"/>
  <c r="HS4" i="1"/>
  <c r="HV4" i="1"/>
  <c r="HT4" i="1"/>
  <c r="HU4" i="1"/>
  <c r="HS10" i="1"/>
  <c r="HP10" i="1"/>
  <c r="HU10" i="1"/>
  <c r="HW10" i="1"/>
  <c r="HT10" i="1"/>
  <c r="HV10" i="1"/>
  <c r="HW6" i="1"/>
  <c r="HV6" i="1"/>
  <c r="HT6" i="1"/>
  <c r="HU6" i="1"/>
  <c r="HP6" i="1"/>
  <c r="HS6" i="1"/>
  <c r="HT7" i="1"/>
  <c r="HW7" i="1"/>
  <c r="HV7" i="1"/>
  <c r="HP7" i="1"/>
  <c r="HS7" i="1"/>
  <c r="HU7" i="1"/>
  <c r="HO13" i="1"/>
  <c r="HQ8" i="1"/>
  <c r="HQ13" i="1"/>
  <c r="HS5" i="1"/>
  <c r="HU5" i="1"/>
  <c r="HP5" i="1"/>
  <c r="HV5" i="1"/>
  <c r="HW5" i="1"/>
  <c r="HT5" i="1"/>
  <c r="SV3" i="1"/>
  <c r="ST8" i="1"/>
  <c r="SV4" i="1"/>
  <c r="SW4" i="1"/>
  <c r="SW5" i="1"/>
  <c r="SV5" i="1"/>
  <c r="SS4" i="1"/>
  <c r="SS5" i="1"/>
  <c r="SS10" i="1"/>
  <c r="SS11" i="1"/>
  <c r="SS7" i="1"/>
  <c r="SS3" i="1"/>
  <c r="SS6" i="1"/>
  <c r="ST13" i="1"/>
  <c r="SW8" i="1"/>
  <c r="SW13" i="1"/>
  <c r="SV7" i="1"/>
  <c r="SW7" i="1"/>
  <c r="HS8" i="1"/>
  <c r="HS13" i="1"/>
  <c r="HX10" i="1"/>
  <c r="HN13" i="1"/>
  <c r="HP8" i="1"/>
  <c r="HP13" i="1"/>
  <c r="HU8" i="1"/>
  <c r="HU13" i="1"/>
  <c r="HX5" i="1"/>
  <c r="HX7" i="1"/>
  <c r="HW8" i="1"/>
  <c r="HW13" i="1"/>
  <c r="HV8" i="1"/>
  <c r="HV13" i="1"/>
  <c r="HX6" i="1"/>
  <c r="HX4" i="1"/>
  <c r="HX3" i="1"/>
  <c r="HT8" i="1"/>
  <c r="HT13" i="1"/>
  <c r="HX11" i="1"/>
  <c r="SV8" i="1"/>
  <c r="SV13" i="1"/>
  <c r="TC10" i="1"/>
  <c r="TA10" i="1"/>
  <c r="SZ10" i="1"/>
  <c r="SY10" i="1"/>
  <c r="TB10" i="1"/>
  <c r="SU10" i="1"/>
  <c r="TA4" i="1"/>
  <c r="SZ4" i="1"/>
  <c r="TB4" i="1"/>
  <c r="SU4" i="1"/>
  <c r="SY4" i="1"/>
  <c r="TC4" i="1"/>
  <c r="SU5" i="1"/>
  <c r="TC5" i="1"/>
  <c r="TB5" i="1"/>
  <c r="SY5" i="1"/>
  <c r="TA5" i="1"/>
  <c r="SZ5" i="1"/>
  <c r="TC11" i="1"/>
  <c r="TA11" i="1"/>
  <c r="SZ11" i="1"/>
  <c r="SU11" i="1"/>
  <c r="SY11" i="1"/>
  <c r="TB11" i="1"/>
  <c r="TB6" i="1"/>
  <c r="SU6" i="1"/>
  <c r="TC6" i="1"/>
  <c r="SZ6" i="1"/>
  <c r="SY6" i="1"/>
  <c r="TA6" i="1"/>
  <c r="SU3" i="1"/>
  <c r="SZ3" i="1"/>
  <c r="TA3" i="1"/>
  <c r="TB3" i="1"/>
  <c r="TC3" i="1"/>
  <c r="SY3" i="1"/>
  <c r="SS8" i="1"/>
  <c r="SU7" i="1"/>
  <c r="TA7" i="1"/>
  <c r="SZ7" i="1"/>
  <c r="SY7" i="1"/>
  <c r="TC7" i="1"/>
  <c r="TB7" i="1"/>
  <c r="HX8" i="1"/>
  <c r="HZ4" i="1"/>
  <c r="IB4" i="1"/>
  <c r="TE10" i="1"/>
  <c r="TC8" i="1"/>
  <c r="TC13" i="1"/>
  <c r="TE3" i="1"/>
  <c r="TE22" i="1"/>
  <c r="SS13" i="1"/>
  <c r="SU8" i="1"/>
  <c r="SU13" i="1"/>
  <c r="TE5" i="1"/>
  <c r="TE7" i="1"/>
  <c r="TE11" i="1"/>
  <c r="SY8" i="1"/>
  <c r="SY13" i="1"/>
  <c r="TB8" i="1"/>
  <c r="TB13" i="1"/>
  <c r="TE6" i="1"/>
  <c r="SZ8" i="1"/>
  <c r="SZ13" i="1"/>
  <c r="TE4" i="1"/>
  <c r="TA8" i="1"/>
  <c r="TA13" i="1"/>
  <c r="HZ6" i="1"/>
  <c r="IB6" i="1"/>
  <c r="HZ3" i="1"/>
  <c r="HX13" i="1"/>
  <c r="HZ7" i="1"/>
  <c r="IB7" i="1"/>
  <c r="HZ5" i="1"/>
  <c r="IB5" i="1"/>
  <c r="TE17" i="1"/>
  <c r="TE19" i="1"/>
  <c r="TE16" i="1"/>
  <c r="TE18" i="1"/>
  <c r="TE23" i="1"/>
  <c r="TE15" i="1"/>
  <c r="TE8" i="1"/>
  <c r="HZ8" i="1"/>
  <c r="IB3" i="1"/>
  <c r="HY7" i="1"/>
  <c r="HY10" i="1"/>
  <c r="HY11" i="1"/>
  <c r="HY4" i="1"/>
  <c r="HY5" i="1"/>
  <c r="HY6" i="1"/>
  <c r="HY3" i="1"/>
  <c r="TE13" i="1"/>
  <c r="TE20" i="1"/>
  <c r="TE25" i="1"/>
  <c r="TG6" i="1"/>
  <c r="TG7" i="1"/>
  <c r="TG3" i="1"/>
  <c r="TG4" i="1"/>
  <c r="TG5" i="1"/>
  <c r="ID11" i="1"/>
  <c r="IH11" i="1"/>
  <c r="IG11" i="1"/>
  <c r="IF11" i="1"/>
  <c r="IA11" i="1"/>
  <c r="IE11" i="1"/>
  <c r="IE5" i="1"/>
  <c r="ID5" i="1"/>
  <c r="IH5" i="1"/>
  <c r="IA5" i="1"/>
  <c r="IF5" i="1"/>
  <c r="IG5" i="1"/>
  <c r="ID7" i="1"/>
  <c r="IG7" i="1"/>
  <c r="IH7" i="1"/>
  <c r="IE7" i="1"/>
  <c r="IA7" i="1"/>
  <c r="IF7" i="1"/>
  <c r="IE3" i="1"/>
  <c r="ID3" i="1"/>
  <c r="HY8" i="1"/>
  <c r="IH3" i="1"/>
  <c r="IF3" i="1"/>
  <c r="IG3" i="1"/>
  <c r="IA3" i="1"/>
  <c r="HZ13" i="1"/>
  <c r="IB8" i="1"/>
  <c r="IB13" i="1"/>
  <c r="IG4" i="1"/>
  <c r="IF4" i="1"/>
  <c r="IH4" i="1"/>
  <c r="ID4" i="1"/>
  <c r="IE4" i="1"/>
  <c r="IA4" i="1"/>
  <c r="IF6" i="1"/>
  <c r="IA6" i="1"/>
  <c r="IH6" i="1"/>
  <c r="IE6" i="1"/>
  <c r="ID6" i="1"/>
  <c r="IG6" i="1"/>
  <c r="IA10" i="1"/>
  <c r="IG10" i="1"/>
  <c r="IF10" i="1"/>
  <c r="IH10" i="1"/>
  <c r="IE10" i="1"/>
  <c r="ID10" i="1"/>
  <c r="TJ3" i="1"/>
  <c r="TI3" i="1"/>
  <c r="TG8" i="1"/>
  <c r="TI5" i="1"/>
  <c r="TJ5" i="1"/>
  <c r="TI4" i="1"/>
  <c r="TJ4" i="1"/>
  <c r="TI7" i="1"/>
  <c r="TJ7" i="1"/>
  <c r="TJ6" i="1"/>
  <c r="TI6" i="1"/>
  <c r="TF10" i="1"/>
  <c r="TF5" i="1"/>
  <c r="TF3" i="1"/>
  <c r="TF4" i="1"/>
  <c r="TF7" i="1"/>
  <c r="TF6" i="1"/>
  <c r="TF11" i="1"/>
  <c r="II4" i="1"/>
  <c r="II3" i="1"/>
  <c r="II7" i="1"/>
  <c r="II11" i="1"/>
  <c r="II6" i="1"/>
  <c r="IF8" i="1"/>
  <c r="IF13" i="1"/>
  <c r="IE8" i="1"/>
  <c r="IE13" i="1"/>
  <c r="HY13" i="1"/>
  <c r="IA8" i="1"/>
  <c r="IA13" i="1"/>
  <c r="IH8" i="1"/>
  <c r="IH13" i="1"/>
  <c r="II5" i="1"/>
  <c r="II10" i="1"/>
  <c r="IG8" i="1"/>
  <c r="IG13" i="1"/>
  <c r="ID8" i="1"/>
  <c r="ID13" i="1"/>
  <c r="TO4" i="1"/>
  <c r="TM4" i="1"/>
  <c r="TL4" i="1"/>
  <c r="TN4" i="1"/>
  <c r="TH4" i="1"/>
  <c r="TP4" i="1"/>
  <c r="TL5" i="1"/>
  <c r="TP5" i="1"/>
  <c r="TM5" i="1"/>
  <c r="TH5" i="1"/>
  <c r="TN5" i="1"/>
  <c r="TO5" i="1"/>
  <c r="TN7" i="1"/>
  <c r="TL7" i="1"/>
  <c r="TM7" i="1"/>
  <c r="TH7" i="1"/>
  <c r="TP7" i="1"/>
  <c r="TO7" i="1"/>
  <c r="TF8" i="1"/>
  <c r="TM3" i="1"/>
  <c r="TP3" i="1"/>
  <c r="TH3" i="1"/>
  <c r="TO3" i="1"/>
  <c r="TN3" i="1"/>
  <c r="TL3" i="1"/>
  <c r="TL10" i="1"/>
  <c r="TP10" i="1"/>
  <c r="TO10" i="1"/>
  <c r="TN10" i="1"/>
  <c r="TM10" i="1"/>
  <c r="TH10" i="1"/>
  <c r="TG13" i="1"/>
  <c r="TJ8" i="1"/>
  <c r="TJ13" i="1"/>
  <c r="TO11" i="1"/>
  <c r="TP11" i="1"/>
  <c r="TL11" i="1"/>
  <c r="TH11" i="1"/>
  <c r="TM11" i="1"/>
  <c r="TN11" i="1"/>
  <c r="TI8" i="1"/>
  <c r="TI13" i="1"/>
  <c r="TN6" i="1"/>
  <c r="TM6" i="1"/>
  <c r="TO6" i="1"/>
  <c r="TL6" i="1"/>
  <c r="TP6" i="1"/>
  <c r="TH6" i="1"/>
  <c r="II8" i="1"/>
  <c r="IK4" i="1"/>
  <c r="IM4" i="1"/>
  <c r="TN8" i="1"/>
  <c r="TN13" i="1"/>
  <c r="TR7" i="1"/>
  <c r="TR19" i="1"/>
  <c r="TR10" i="1"/>
  <c r="TR3" i="1"/>
  <c r="TR11" i="1"/>
  <c r="TP8" i="1"/>
  <c r="TP13" i="1"/>
  <c r="TR4" i="1"/>
  <c r="TO8" i="1"/>
  <c r="TO13" i="1"/>
  <c r="TR6" i="1"/>
  <c r="TM8" i="1"/>
  <c r="TM13" i="1"/>
  <c r="TF13" i="1"/>
  <c r="TH8" i="1"/>
  <c r="TH13" i="1"/>
  <c r="TR5" i="1"/>
  <c r="TL8" i="1"/>
  <c r="TL13" i="1"/>
  <c r="II13" i="1"/>
  <c r="IJ11" i="1"/>
  <c r="IO11" i="1"/>
  <c r="IK3" i="1"/>
  <c r="IM3" i="1"/>
  <c r="IK5" i="1"/>
  <c r="IM5" i="1"/>
  <c r="IK7" i="1"/>
  <c r="IM7" i="1"/>
  <c r="IK6" i="1"/>
  <c r="IM6" i="1"/>
  <c r="TR23" i="1"/>
  <c r="TR16" i="1"/>
  <c r="TR18" i="1"/>
  <c r="TR17" i="1"/>
  <c r="TR8" i="1"/>
  <c r="TT4" i="1"/>
  <c r="TR15" i="1"/>
  <c r="TR22" i="1"/>
  <c r="IQ11" i="1"/>
  <c r="IP11" i="1"/>
  <c r="IR11" i="1"/>
  <c r="IL11" i="1"/>
  <c r="IJ10" i="1"/>
  <c r="IJ4" i="1"/>
  <c r="IS11" i="1"/>
  <c r="IJ5" i="1"/>
  <c r="IP5" i="1"/>
  <c r="IJ3" i="1"/>
  <c r="IS3" i="1"/>
  <c r="IJ7" i="1"/>
  <c r="IO7" i="1"/>
  <c r="IK8" i="1"/>
  <c r="IJ6" i="1"/>
  <c r="IL6" i="1"/>
  <c r="TT3" i="1"/>
  <c r="TW3" i="1"/>
  <c r="TT6" i="1"/>
  <c r="TW6" i="1"/>
  <c r="TW4" i="1"/>
  <c r="TV4" i="1"/>
  <c r="TT5" i="1"/>
  <c r="TV3" i="1"/>
  <c r="TR20" i="1"/>
  <c r="TR25" i="1"/>
  <c r="TR13" i="1"/>
  <c r="TT7" i="1"/>
  <c r="IP3" i="1"/>
  <c r="IL5" i="1"/>
  <c r="IO5" i="1"/>
  <c r="IL3" i="1"/>
  <c r="IT11" i="1"/>
  <c r="IQ3" i="1"/>
  <c r="IM8" i="1"/>
  <c r="IM13" i="1"/>
  <c r="IK13" i="1"/>
  <c r="IS6" i="1"/>
  <c r="IO6" i="1"/>
  <c r="IQ6" i="1"/>
  <c r="IR6" i="1"/>
  <c r="IP6" i="1"/>
  <c r="IR5" i="1"/>
  <c r="IQ5" i="1"/>
  <c r="IR3" i="1"/>
  <c r="IJ8" i="1"/>
  <c r="IO3" i="1"/>
  <c r="IO10" i="1"/>
  <c r="IS10" i="1"/>
  <c r="IR10" i="1"/>
  <c r="IP10" i="1"/>
  <c r="IL10" i="1"/>
  <c r="IQ10" i="1"/>
  <c r="IR7" i="1"/>
  <c r="IL7" i="1"/>
  <c r="IS5" i="1"/>
  <c r="IQ7" i="1"/>
  <c r="IS7" i="1"/>
  <c r="IP7" i="1"/>
  <c r="IL4" i="1"/>
  <c r="IQ4" i="1"/>
  <c r="IR4" i="1"/>
  <c r="IP4" i="1"/>
  <c r="IS4" i="1"/>
  <c r="IO4" i="1"/>
  <c r="TV6" i="1"/>
  <c r="TT8" i="1"/>
  <c r="TW8" i="1"/>
  <c r="TW13" i="1"/>
  <c r="TW5" i="1"/>
  <c r="TV5" i="1"/>
  <c r="TW7" i="1"/>
  <c r="TV7" i="1"/>
  <c r="TS7" i="1"/>
  <c r="TS6" i="1"/>
  <c r="TS11" i="1"/>
  <c r="TS4" i="1"/>
  <c r="TS5" i="1"/>
  <c r="TS3" i="1"/>
  <c r="TS10" i="1"/>
  <c r="IP8" i="1"/>
  <c r="IP13" i="1"/>
  <c r="IO8" i="1"/>
  <c r="IO13" i="1"/>
  <c r="IT6" i="1"/>
  <c r="IT3" i="1"/>
  <c r="IT4" i="1"/>
  <c r="IT10" i="1"/>
  <c r="IT5" i="1"/>
  <c r="IJ13" i="1"/>
  <c r="IL8" i="1"/>
  <c r="IL13" i="1"/>
  <c r="IS8" i="1"/>
  <c r="IS13" i="1"/>
  <c r="IQ8" i="1"/>
  <c r="IQ13" i="1"/>
  <c r="IR8" i="1"/>
  <c r="IR13" i="1"/>
  <c r="IT7" i="1"/>
  <c r="TT13" i="1"/>
  <c r="TV8" i="1"/>
  <c r="TV13" i="1"/>
  <c r="UC10" i="1"/>
  <c r="TY10" i="1"/>
  <c r="TU10" i="1"/>
  <c r="TZ10" i="1"/>
  <c r="UB10" i="1"/>
  <c r="UA10" i="1"/>
  <c r="UB3" i="1"/>
  <c r="TY3" i="1"/>
  <c r="TZ3" i="1"/>
  <c r="TS8" i="1"/>
  <c r="UC3" i="1"/>
  <c r="TU3" i="1"/>
  <c r="UA3" i="1"/>
  <c r="UA7" i="1"/>
  <c r="TZ7" i="1"/>
  <c r="UC7" i="1"/>
  <c r="TU7" i="1"/>
  <c r="TY7" i="1"/>
  <c r="UB7" i="1"/>
  <c r="TZ5" i="1"/>
  <c r="TY5" i="1"/>
  <c r="UA5" i="1"/>
  <c r="TU5" i="1"/>
  <c r="UB5" i="1"/>
  <c r="UC5" i="1"/>
  <c r="TY4" i="1"/>
  <c r="TZ4" i="1"/>
  <c r="UA4" i="1"/>
  <c r="UB4" i="1"/>
  <c r="UC4" i="1"/>
  <c r="TU4" i="1"/>
  <c r="UB11" i="1"/>
  <c r="UC11" i="1"/>
  <c r="TY11" i="1"/>
  <c r="TU11" i="1"/>
  <c r="UA11" i="1"/>
  <c r="TZ11" i="1"/>
  <c r="UA6" i="1"/>
  <c r="TZ6" i="1"/>
  <c r="UC6" i="1"/>
  <c r="TY6" i="1"/>
  <c r="UB6" i="1"/>
  <c r="TU6" i="1"/>
  <c r="IT8" i="1"/>
  <c r="IV6" i="1"/>
  <c r="IX6" i="1"/>
  <c r="TY8" i="1"/>
  <c r="TY13" i="1"/>
  <c r="UE4" i="1"/>
  <c r="UE16" i="1"/>
  <c r="UB8" i="1"/>
  <c r="UB13" i="1"/>
  <c r="UA8" i="1"/>
  <c r="UA13" i="1"/>
  <c r="UE5" i="1"/>
  <c r="UE3" i="1"/>
  <c r="UE6" i="1"/>
  <c r="UE11" i="1"/>
  <c r="UC8" i="1"/>
  <c r="UC13" i="1"/>
  <c r="UE10" i="1"/>
  <c r="TU8" i="1"/>
  <c r="TU13" i="1"/>
  <c r="TS13" i="1"/>
  <c r="UE7" i="1"/>
  <c r="TZ8" i="1"/>
  <c r="TZ13" i="1"/>
  <c r="IV7" i="1"/>
  <c r="IX7" i="1"/>
  <c r="IV4" i="1"/>
  <c r="IX4" i="1"/>
  <c r="IV3" i="1"/>
  <c r="IX3" i="1"/>
  <c r="IT13" i="1"/>
  <c r="IU5" i="1"/>
  <c r="IV5" i="1"/>
  <c r="IX5" i="1"/>
  <c r="UE19" i="1"/>
  <c r="UE8" i="1"/>
  <c r="UG3" i="1"/>
  <c r="UE15" i="1"/>
  <c r="UE17" i="1"/>
  <c r="UE22" i="1"/>
  <c r="UE23" i="1"/>
  <c r="UE18" i="1"/>
  <c r="IU10" i="1"/>
  <c r="IW10" i="1"/>
  <c r="IU11" i="1"/>
  <c r="IU4" i="1"/>
  <c r="IW4" i="1"/>
  <c r="IV8" i="1"/>
  <c r="IX8" i="1"/>
  <c r="IX13" i="1"/>
  <c r="IU6" i="1"/>
  <c r="JB6" i="1"/>
  <c r="IU3" i="1"/>
  <c r="IZ3" i="1"/>
  <c r="IU7" i="1"/>
  <c r="JD7" i="1"/>
  <c r="JB5" i="1"/>
  <c r="JC5" i="1"/>
  <c r="IW5" i="1"/>
  <c r="JD5" i="1"/>
  <c r="IZ5" i="1"/>
  <c r="JA5" i="1"/>
  <c r="UG6" i="1"/>
  <c r="UI6" i="1"/>
  <c r="JC10" i="1"/>
  <c r="IZ10" i="1"/>
  <c r="JD10" i="1"/>
  <c r="IV13" i="1"/>
  <c r="UJ3" i="1"/>
  <c r="UI3" i="1"/>
  <c r="JB10" i="1"/>
  <c r="UE13" i="1"/>
  <c r="UE20" i="1"/>
  <c r="UE25" i="1"/>
  <c r="UG4" i="1"/>
  <c r="JA10" i="1"/>
  <c r="UJ6" i="1"/>
  <c r="UG5" i="1"/>
  <c r="UG7" i="1"/>
  <c r="JD6" i="1"/>
  <c r="JC4" i="1"/>
  <c r="JB4" i="1"/>
  <c r="JD11" i="1"/>
  <c r="JB11" i="1"/>
  <c r="JC11" i="1"/>
  <c r="JA11" i="1"/>
  <c r="IW11" i="1"/>
  <c r="IZ6" i="1"/>
  <c r="IZ11" i="1"/>
  <c r="IW6" i="1"/>
  <c r="JA6" i="1"/>
  <c r="JA4" i="1"/>
  <c r="IZ4" i="1"/>
  <c r="JC6" i="1"/>
  <c r="IW3" i="1"/>
  <c r="JD4" i="1"/>
  <c r="JC3" i="1"/>
  <c r="JA3" i="1"/>
  <c r="JA7" i="1"/>
  <c r="IZ7" i="1"/>
  <c r="IW7" i="1"/>
  <c r="JB7" i="1"/>
  <c r="IU8" i="1"/>
  <c r="IW8" i="1"/>
  <c r="IW13" i="1"/>
  <c r="JD3" i="1"/>
  <c r="JC7" i="1"/>
  <c r="JB3" i="1"/>
  <c r="UJ4" i="1"/>
  <c r="UI4" i="1"/>
  <c r="UF4" i="1"/>
  <c r="UF7" i="1"/>
  <c r="UF5" i="1"/>
  <c r="UF3" i="1"/>
  <c r="UF6" i="1"/>
  <c r="UF10" i="1"/>
  <c r="UF11" i="1"/>
  <c r="UI7" i="1"/>
  <c r="UJ7" i="1"/>
  <c r="UJ5" i="1"/>
  <c r="UI5" i="1"/>
  <c r="UI8" i="1"/>
  <c r="UI13" i="1"/>
  <c r="UG8" i="1"/>
  <c r="JD8" i="1"/>
  <c r="JD13" i="1"/>
  <c r="JB8" i="1"/>
  <c r="JB13" i="1"/>
  <c r="IU13" i="1"/>
  <c r="IZ8" i="1"/>
  <c r="IZ13" i="1"/>
  <c r="JA8" i="1"/>
  <c r="JA13" i="1"/>
  <c r="JC8" i="1"/>
  <c r="JC13" i="1"/>
  <c r="UJ8" i="1"/>
  <c r="UJ13" i="1"/>
  <c r="UG13" i="1"/>
  <c r="UH5" i="1"/>
  <c r="UP5" i="1"/>
  <c r="UM5" i="1"/>
  <c r="UL5" i="1"/>
  <c r="UN5" i="1"/>
  <c r="UO5" i="1"/>
  <c r="UO10" i="1"/>
  <c r="UH10" i="1"/>
  <c r="UN10" i="1"/>
  <c r="UP10" i="1"/>
  <c r="UL10" i="1"/>
  <c r="UM10" i="1"/>
  <c r="UP6" i="1"/>
  <c r="UH6" i="1"/>
  <c r="UN6" i="1"/>
  <c r="UM6" i="1"/>
  <c r="UL6" i="1"/>
  <c r="UO6" i="1"/>
  <c r="UH3" i="1"/>
  <c r="UL3" i="1"/>
  <c r="UN3" i="1"/>
  <c r="UF8" i="1"/>
  <c r="UP3" i="1"/>
  <c r="UM3" i="1"/>
  <c r="UO3" i="1"/>
  <c r="UN7" i="1"/>
  <c r="UH7" i="1"/>
  <c r="UO7" i="1"/>
  <c r="UP7" i="1"/>
  <c r="UL7" i="1"/>
  <c r="UM7" i="1"/>
  <c r="UN4" i="1"/>
  <c r="UP4" i="1"/>
  <c r="UO4" i="1"/>
  <c r="UL4" i="1"/>
  <c r="UM4" i="1"/>
  <c r="UH4" i="1"/>
  <c r="UO11" i="1"/>
  <c r="UN11" i="1"/>
  <c r="UP11" i="1"/>
  <c r="UH11" i="1"/>
  <c r="UL11" i="1"/>
  <c r="UM11" i="1"/>
  <c r="UM8" i="1"/>
  <c r="UM13" i="1"/>
  <c r="UR11" i="1"/>
  <c r="UR23" i="1"/>
  <c r="UR5" i="1"/>
  <c r="UR17" i="1"/>
  <c r="UO8" i="1"/>
  <c r="UO13" i="1"/>
  <c r="UR7" i="1"/>
  <c r="UR19" i="1"/>
  <c r="UH8" i="1"/>
  <c r="UH13" i="1"/>
  <c r="UF13" i="1"/>
  <c r="UR6" i="1"/>
  <c r="UR4" i="1"/>
  <c r="UL8" i="1"/>
  <c r="UL13" i="1"/>
  <c r="UR3" i="1"/>
  <c r="UN8" i="1"/>
  <c r="UN13" i="1"/>
  <c r="L19" i="4"/>
  <c r="UR10" i="1"/>
  <c r="UP8" i="1"/>
  <c r="UP13" i="1"/>
  <c r="L13" i="4"/>
  <c r="L15" i="4"/>
  <c r="UR22" i="1"/>
  <c r="L18" i="4"/>
  <c r="L11" i="4"/>
  <c r="UR8" i="1"/>
  <c r="UT4" i="1"/>
  <c r="UR15" i="1"/>
  <c r="UR16" i="1"/>
  <c r="L12" i="4"/>
  <c r="UR18" i="1"/>
  <c r="L14" i="4"/>
  <c r="N31" i="4"/>
  <c r="UT3" i="1"/>
  <c r="UV3" i="1"/>
  <c r="UT6" i="1"/>
  <c r="UW6" i="1"/>
  <c r="L16" i="4"/>
  <c r="L21" i="4"/>
  <c r="L23" i="4"/>
  <c r="UW3" i="1"/>
  <c r="UW4" i="1"/>
  <c r="UV4" i="1"/>
  <c r="UR13" i="1"/>
  <c r="UR20" i="1"/>
  <c r="UR25" i="1"/>
  <c r="UT7" i="1"/>
  <c r="UT5" i="1"/>
  <c r="UV6" i="1"/>
  <c r="M24" i="4"/>
  <c r="M25" i="4"/>
  <c r="L24" i="4"/>
  <c r="L25" i="4"/>
  <c r="UV5" i="1"/>
  <c r="UW5" i="1"/>
  <c r="UW7" i="1"/>
  <c r="UV7" i="1"/>
  <c r="UT8" i="1"/>
  <c r="US11" i="1"/>
  <c r="US5" i="1"/>
  <c r="US7" i="1"/>
  <c r="US10" i="1"/>
  <c r="US6" i="1"/>
  <c r="US3" i="1"/>
  <c r="US4" i="1"/>
  <c r="L26" i="4"/>
  <c r="UV8" i="1"/>
  <c r="UV13" i="1"/>
  <c r="L28" i="4"/>
  <c r="M28" i="4"/>
  <c r="M26" i="4"/>
  <c r="UT13" i="1"/>
  <c r="UW8" i="1"/>
  <c r="UW13" i="1"/>
  <c r="UZ5" i="1"/>
  <c r="UU5" i="1"/>
  <c r="UY5" i="1"/>
  <c r="VC5" i="1"/>
  <c r="VA5" i="1"/>
  <c r="VB5" i="1"/>
  <c r="VC11" i="1"/>
  <c r="VB11" i="1"/>
  <c r="VA11" i="1"/>
  <c r="UZ11" i="1"/>
  <c r="UU11" i="1"/>
  <c r="UY11" i="1"/>
  <c r="VA4" i="1"/>
  <c r="UZ4" i="1"/>
  <c r="UY4" i="1"/>
  <c r="VB4" i="1"/>
  <c r="VC4" i="1"/>
  <c r="UU4" i="1"/>
  <c r="UU7" i="1"/>
  <c r="VA7" i="1"/>
  <c r="UZ7" i="1"/>
  <c r="UY7" i="1"/>
  <c r="VC7" i="1"/>
  <c r="VB7" i="1"/>
  <c r="US8" i="1"/>
  <c r="VC3" i="1"/>
  <c r="UU3" i="1"/>
  <c r="UZ3" i="1"/>
  <c r="VB3" i="1"/>
  <c r="VA3" i="1"/>
  <c r="UY3" i="1"/>
  <c r="UZ6" i="1"/>
  <c r="VA6" i="1"/>
  <c r="VB6" i="1"/>
  <c r="UU6" i="1"/>
  <c r="VC6" i="1"/>
  <c r="UY6" i="1"/>
  <c r="VC10" i="1"/>
  <c r="VB10" i="1"/>
  <c r="UZ10" i="1"/>
  <c r="VA10" i="1"/>
  <c r="UY10" i="1"/>
  <c r="UU10" i="1"/>
  <c r="VA8" i="1"/>
  <c r="VA13" i="1"/>
  <c r="VE10" i="1"/>
  <c r="VE3" i="1"/>
  <c r="VE7" i="1"/>
  <c r="VE11" i="1"/>
  <c r="VB8" i="1"/>
  <c r="VB13" i="1"/>
  <c r="UZ8" i="1"/>
  <c r="UZ13" i="1"/>
  <c r="VE6" i="1"/>
  <c r="VC8" i="1"/>
  <c r="VC13" i="1"/>
  <c r="VE4" i="1"/>
  <c r="VE5" i="1"/>
  <c r="US13" i="1"/>
  <c r="UU8" i="1"/>
  <c r="UU13" i="1"/>
  <c r="UY8" i="1"/>
  <c r="UY13" i="1"/>
  <c r="VE16" i="1"/>
  <c r="VE22" i="1"/>
  <c r="VE18" i="1"/>
  <c r="VE23" i="1"/>
  <c r="VE19" i="1"/>
  <c r="VE17" i="1"/>
  <c r="VE15" i="1"/>
  <c r="VE8" i="1"/>
  <c r="VG6" i="1"/>
  <c r="VI6" i="1"/>
  <c r="VJ6" i="1"/>
  <c r="VG5" i="1"/>
  <c r="VG3" i="1"/>
  <c r="VE13" i="1"/>
  <c r="VE20" i="1"/>
  <c r="VE25" i="1"/>
  <c r="VG4" i="1"/>
  <c r="VG7" i="1"/>
  <c r="VJ7" i="1"/>
  <c r="VI7" i="1"/>
  <c r="VF6" i="1"/>
  <c r="VF4" i="1"/>
  <c r="VF5" i="1"/>
  <c r="VF10" i="1"/>
  <c r="VF7" i="1"/>
  <c r="VF11" i="1"/>
  <c r="VF3" i="1"/>
  <c r="VJ3" i="1"/>
  <c r="VI3" i="1"/>
  <c r="VG8" i="1"/>
  <c r="VJ4" i="1"/>
  <c r="VI4" i="1"/>
  <c r="VJ5" i="1"/>
  <c r="VI5" i="1"/>
  <c r="VH11" i="1"/>
  <c r="VP11" i="1"/>
  <c r="VO11" i="1"/>
  <c r="VN11" i="1"/>
  <c r="VM11" i="1"/>
  <c r="VL11" i="1"/>
  <c r="VN5" i="1"/>
  <c r="VM5" i="1"/>
  <c r="VO5" i="1"/>
  <c r="VH5" i="1"/>
  <c r="VL5" i="1"/>
  <c r="VP5" i="1"/>
  <c r="VP7" i="1"/>
  <c r="VH7" i="1"/>
  <c r="VL7" i="1"/>
  <c r="VO7" i="1"/>
  <c r="VM7" i="1"/>
  <c r="VN7" i="1"/>
  <c r="VH10" i="1"/>
  <c r="VN10" i="1"/>
  <c r="VM10" i="1"/>
  <c r="VL10" i="1"/>
  <c r="VO10" i="1"/>
  <c r="VP10" i="1"/>
  <c r="VG13" i="1"/>
  <c r="VJ8" i="1"/>
  <c r="VJ13" i="1"/>
  <c r="VN4" i="1"/>
  <c r="VH4" i="1"/>
  <c r="VL4" i="1"/>
  <c r="VO4" i="1"/>
  <c r="VP4" i="1"/>
  <c r="VM4" i="1"/>
  <c r="VI8" i="1"/>
  <c r="VI13" i="1"/>
  <c r="VL6" i="1"/>
  <c r="VH6" i="1"/>
  <c r="VN6" i="1"/>
  <c r="VM6" i="1"/>
  <c r="VO6" i="1"/>
  <c r="VP6" i="1"/>
  <c r="VN3" i="1"/>
  <c r="VM3" i="1"/>
  <c r="VH3" i="1"/>
  <c r="VL3" i="1"/>
  <c r="VF8" i="1"/>
  <c r="VP3" i="1"/>
  <c r="VO3" i="1"/>
  <c r="VR6" i="1"/>
  <c r="VO8" i="1"/>
  <c r="VO13" i="1"/>
  <c r="VR7" i="1"/>
  <c r="VP8" i="1"/>
  <c r="VP13" i="1"/>
  <c r="VF13" i="1"/>
  <c r="VH8" i="1"/>
  <c r="VH13" i="1"/>
  <c r="VR4" i="1"/>
  <c r="VR10" i="1"/>
  <c r="VR3" i="1"/>
  <c r="VN8" i="1"/>
  <c r="VN13" i="1"/>
  <c r="VR5" i="1"/>
  <c r="VR18" i="1"/>
  <c r="VL8" i="1"/>
  <c r="VL13" i="1"/>
  <c r="VM8" i="1"/>
  <c r="VM13" i="1"/>
  <c r="VR11" i="1"/>
  <c r="VR16" i="1"/>
  <c r="VR23" i="1"/>
  <c r="VR15" i="1"/>
  <c r="VR8" i="1"/>
  <c r="VT4" i="1"/>
  <c r="VR22" i="1"/>
  <c r="VR17" i="1"/>
  <c r="VR19" i="1"/>
  <c r="VT3" i="1"/>
  <c r="VW3" i="1"/>
  <c r="VV4" i="1"/>
  <c r="VW4" i="1"/>
  <c r="VT7" i="1"/>
  <c r="VR20" i="1"/>
  <c r="VR25" i="1"/>
  <c r="VR13" i="1"/>
  <c r="VT6" i="1"/>
  <c r="VT5" i="1"/>
  <c r="VV3" i="1"/>
  <c r="VW5" i="1"/>
  <c r="VV5" i="1"/>
  <c r="VS6" i="1"/>
  <c r="VS3" i="1"/>
  <c r="VS4" i="1"/>
  <c r="VS5" i="1"/>
  <c r="VS10" i="1"/>
  <c r="VS11" i="1"/>
  <c r="VS7" i="1"/>
  <c r="VT8" i="1"/>
  <c r="VW7" i="1"/>
  <c r="VV7" i="1"/>
  <c r="VW6" i="1"/>
  <c r="VV6" i="1"/>
  <c r="VV8" i="1"/>
  <c r="VV13" i="1"/>
  <c r="VU5" i="1"/>
  <c r="WA5" i="1"/>
  <c r="VZ5" i="1"/>
  <c r="VY5" i="1"/>
  <c r="WC5" i="1"/>
  <c r="WB5" i="1"/>
  <c r="WA4" i="1"/>
  <c r="VZ4" i="1"/>
  <c r="VY4" i="1"/>
  <c r="VU4" i="1"/>
  <c r="WC4" i="1"/>
  <c r="WB4" i="1"/>
  <c r="VU7" i="1"/>
  <c r="WB7" i="1"/>
  <c r="VY7" i="1"/>
  <c r="WA7" i="1"/>
  <c r="WC7" i="1"/>
  <c r="VZ7" i="1"/>
  <c r="VW8" i="1"/>
  <c r="VW13" i="1"/>
  <c r="VT13" i="1"/>
  <c r="WA11" i="1"/>
  <c r="WB11" i="1"/>
  <c r="WC11" i="1"/>
  <c r="VZ11" i="1"/>
  <c r="VU11" i="1"/>
  <c r="VY11" i="1"/>
  <c r="WA10" i="1"/>
  <c r="WB10" i="1"/>
  <c r="WC10" i="1"/>
  <c r="VZ10" i="1"/>
  <c r="VY10" i="1"/>
  <c r="VU10" i="1"/>
  <c r="VS8" i="1"/>
  <c r="WB3" i="1"/>
  <c r="VU3" i="1"/>
  <c r="VZ3" i="1"/>
  <c r="WC3" i="1"/>
  <c r="WA3" i="1"/>
  <c r="VY3" i="1"/>
  <c r="WA6" i="1"/>
  <c r="VZ6" i="1"/>
  <c r="WC6" i="1"/>
  <c r="WB6" i="1"/>
  <c r="VY6" i="1"/>
  <c r="VU6" i="1"/>
  <c r="WE3" i="1"/>
  <c r="WE11" i="1"/>
  <c r="WE23" i="1"/>
  <c r="WE5" i="1"/>
  <c r="WE17" i="1"/>
  <c r="WE10" i="1"/>
  <c r="WE22" i="1"/>
  <c r="WA8" i="1"/>
  <c r="WA13" i="1"/>
  <c r="WE7" i="1"/>
  <c r="VY8" i="1"/>
  <c r="VY13" i="1"/>
  <c r="WE6" i="1"/>
  <c r="WC8" i="1"/>
  <c r="WC13" i="1"/>
  <c r="VZ8" i="1"/>
  <c r="VZ13" i="1"/>
  <c r="WE4" i="1"/>
  <c r="VS13" i="1"/>
  <c r="VU8" i="1"/>
  <c r="VU13" i="1"/>
  <c r="WE15" i="1"/>
  <c r="WB8" i="1"/>
  <c r="WB13" i="1"/>
  <c r="WE19" i="1"/>
  <c r="WE16" i="1"/>
  <c r="WE18" i="1"/>
  <c r="WE8" i="1"/>
  <c r="WG7" i="1"/>
  <c r="WG6" i="1"/>
  <c r="WI6" i="1"/>
  <c r="WG4" i="1"/>
  <c r="WJ4" i="1"/>
  <c r="WJ7" i="1"/>
  <c r="WI7" i="1"/>
  <c r="WE20" i="1"/>
  <c r="WE25" i="1"/>
  <c r="WE13" i="1"/>
  <c r="WG3" i="1"/>
  <c r="WG5" i="1"/>
  <c r="WI4" i="1"/>
  <c r="WJ6" i="1"/>
  <c r="WF11" i="1"/>
  <c r="WF10" i="1"/>
  <c r="WF3" i="1"/>
  <c r="WF5" i="1"/>
  <c r="WF7" i="1"/>
  <c r="WF4" i="1"/>
  <c r="WF6" i="1"/>
  <c r="WJ3" i="1"/>
  <c r="WG8" i="1"/>
  <c r="WI3" i="1"/>
  <c r="WJ5" i="1"/>
  <c r="WI5" i="1"/>
  <c r="WI8" i="1"/>
  <c r="WI13" i="1"/>
  <c r="WN4" i="1"/>
  <c r="WM4" i="1"/>
  <c r="WH4" i="1"/>
  <c r="WP4" i="1"/>
  <c r="WL4" i="1"/>
  <c r="WO4" i="1"/>
  <c r="WF8" i="1"/>
  <c r="WP3" i="1"/>
  <c r="WH3" i="1"/>
  <c r="WM3" i="1"/>
  <c r="WL3" i="1"/>
  <c r="WN3" i="1"/>
  <c r="WO3" i="1"/>
  <c r="WG13" i="1"/>
  <c r="WJ8" i="1"/>
  <c r="WJ13" i="1"/>
  <c r="WL11" i="1"/>
  <c r="WO11" i="1"/>
  <c r="WP11" i="1"/>
  <c r="WN11" i="1"/>
  <c r="WM11" i="1"/>
  <c r="WH11" i="1"/>
  <c r="WP6" i="1"/>
  <c r="WH6" i="1"/>
  <c r="WL6" i="1"/>
  <c r="WO6" i="1"/>
  <c r="WN6" i="1"/>
  <c r="WM6" i="1"/>
  <c r="WH7" i="1"/>
  <c r="WM7" i="1"/>
  <c r="WL7" i="1"/>
  <c r="WP7" i="1"/>
  <c r="WO7" i="1"/>
  <c r="WN7" i="1"/>
  <c r="WO5" i="1"/>
  <c r="WH5" i="1"/>
  <c r="WP5" i="1"/>
  <c r="WM5" i="1"/>
  <c r="WN5" i="1"/>
  <c r="WL5" i="1"/>
  <c r="WM10" i="1"/>
  <c r="WH10" i="1"/>
  <c r="WP10" i="1"/>
  <c r="WL10" i="1"/>
  <c r="WO10" i="1"/>
  <c r="WN10" i="1"/>
  <c r="WR3" i="1"/>
  <c r="WR15" i="1"/>
  <c r="WR5" i="1"/>
  <c r="WR17" i="1"/>
  <c r="WR10" i="1"/>
  <c r="WR22" i="1"/>
  <c r="WP8" i="1"/>
  <c r="WP13" i="1"/>
  <c r="WR6" i="1"/>
  <c r="WO8" i="1"/>
  <c r="WO13" i="1"/>
  <c r="WH8" i="1"/>
  <c r="WH13" i="1"/>
  <c r="WF13" i="1"/>
  <c r="WR11" i="1"/>
  <c r="WR7" i="1"/>
  <c r="WN8" i="1"/>
  <c r="WN13" i="1"/>
  <c r="WL8" i="1"/>
  <c r="WL13" i="1"/>
  <c r="WR4" i="1"/>
  <c r="WM8" i="1"/>
  <c r="WM13" i="1"/>
  <c r="WR16" i="1"/>
  <c r="WR8" i="1"/>
  <c r="WT6" i="1"/>
  <c r="WR19" i="1"/>
  <c r="WR18" i="1"/>
  <c r="WR23" i="1"/>
  <c r="WT7" i="1"/>
  <c r="WV7" i="1"/>
  <c r="WT4" i="1"/>
  <c r="WW4" i="1"/>
  <c r="WR13" i="1"/>
  <c r="WR20" i="1"/>
  <c r="WR25" i="1"/>
  <c r="WT3" i="1"/>
  <c r="WT5" i="1"/>
  <c r="WV6" i="1"/>
  <c r="WW6" i="1"/>
  <c r="WW7" i="1"/>
  <c r="WV4" i="1"/>
  <c r="WW5" i="1"/>
  <c r="WV5" i="1"/>
  <c r="WS10" i="1"/>
  <c r="WS3" i="1"/>
  <c r="WS5" i="1"/>
  <c r="WS6" i="1"/>
  <c r="WS4" i="1"/>
  <c r="WS11" i="1"/>
  <c r="WS7" i="1"/>
  <c r="WW3" i="1"/>
  <c r="WT8" i="1"/>
  <c r="WV3" i="1"/>
  <c r="WT13" i="1"/>
  <c r="WW8" i="1"/>
  <c r="WW13" i="1"/>
  <c r="XA7" i="1"/>
  <c r="WU7" i="1"/>
  <c r="WY7" i="1"/>
  <c r="XC7" i="1"/>
  <c r="WZ7" i="1"/>
  <c r="XB7" i="1"/>
  <c r="WY6" i="1"/>
  <c r="WZ6" i="1"/>
  <c r="WU6" i="1"/>
  <c r="XA6" i="1"/>
  <c r="XC6" i="1"/>
  <c r="XB6" i="1"/>
  <c r="XB11" i="1"/>
  <c r="XA11" i="1"/>
  <c r="WZ11" i="1"/>
  <c r="WU11" i="1"/>
  <c r="WY11" i="1"/>
  <c r="XC11" i="1"/>
  <c r="XB4" i="1"/>
  <c r="WZ4" i="1"/>
  <c r="WY4" i="1"/>
  <c r="WU4" i="1"/>
  <c r="XC4" i="1"/>
  <c r="XA4" i="1"/>
  <c r="XB5" i="1"/>
  <c r="WU5" i="1"/>
  <c r="XC5" i="1"/>
  <c r="WZ5" i="1"/>
  <c r="WY5" i="1"/>
  <c r="XA5" i="1"/>
  <c r="WV8" i="1"/>
  <c r="WV13" i="1"/>
  <c r="WU3" i="1"/>
  <c r="WY3" i="1"/>
  <c r="XC3" i="1"/>
  <c r="XA3" i="1"/>
  <c r="XB3" i="1"/>
  <c r="WZ3" i="1"/>
  <c r="WS8" i="1"/>
  <c r="XB10" i="1"/>
  <c r="WZ10" i="1"/>
  <c r="XC10" i="1"/>
  <c r="XA10" i="1"/>
  <c r="WU10" i="1"/>
  <c r="WY10" i="1"/>
  <c r="WZ8" i="1"/>
  <c r="WZ13" i="1"/>
  <c r="XE6" i="1"/>
  <c r="XE18" i="1"/>
  <c r="XE5" i="1"/>
  <c r="XE10" i="1"/>
  <c r="XB8" i="1"/>
  <c r="XB13" i="1"/>
  <c r="XE4" i="1"/>
  <c r="XA8" i="1"/>
  <c r="XA13" i="1"/>
  <c r="XE7" i="1"/>
  <c r="XC8" i="1"/>
  <c r="XC13" i="1"/>
  <c r="WS13" i="1"/>
  <c r="WU8" i="1"/>
  <c r="WU13" i="1"/>
  <c r="WY8" i="1"/>
  <c r="WY13" i="1"/>
  <c r="XE11" i="1"/>
  <c r="XE3" i="1"/>
  <c r="XE23" i="1"/>
  <c r="XE16" i="1"/>
  <c r="XE19" i="1"/>
  <c r="XE17" i="1"/>
  <c r="XE8" i="1"/>
  <c r="XG4" i="1"/>
  <c r="XE15" i="1"/>
  <c r="XE22" i="1"/>
  <c r="XG3" i="1"/>
  <c r="XJ3" i="1"/>
  <c r="XG5" i="1"/>
  <c r="XI5" i="1"/>
  <c r="XJ4" i="1"/>
  <c r="XI4" i="1"/>
  <c r="XJ5" i="1"/>
  <c r="XE20" i="1"/>
  <c r="XE25" i="1"/>
  <c r="XE13" i="1"/>
  <c r="XG6" i="1"/>
  <c r="XG7" i="1"/>
  <c r="XG8" i="1"/>
  <c r="XI3" i="1"/>
  <c r="XG13" i="1"/>
  <c r="XJ8" i="1"/>
  <c r="XJ13" i="1"/>
  <c r="XF6" i="1"/>
  <c r="XF3" i="1"/>
  <c r="XF5" i="1"/>
  <c r="XF7" i="1"/>
  <c r="XF4" i="1"/>
  <c r="XF10" i="1"/>
  <c r="XF11" i="1"/>
  <c r="XI7" i="1"/>
  <c r="XJ7" i="1"/>
  <c r="XI6" i="1"/>
  <c r="XJ6" i="1"/>
  <c r="XI8" i="1"/>
  <c r="XI13" i="1"/>
  <c r="XO10" i="1"/>
  <c r="XL10" i="1"/>
  <c r="XN10" i="1"/>
  <c r="XH10" i="1"/>
  <c r="XM10" i="1"/>
  <c r="XP10" i="1"/>
  <c r="XM7" i="1"/>
  <c r="XH7" i="1"/>
  <c r="XO7" i="1"/>
  <c r="XL7" i="1"/>
  <c r="XN7" i="1"/>
  <c r="XP7" i="1"/>
  <c r="XH4" i="1"/>
  <c r="XO4" i="1"/>
  <c r="XP4" i="1"/>
  <c r="XN4" i="1"/>
  <c r="XL4" i="1"/>
  <c r="XM4" i="1"/>
  <c r="XN5" i="1"/>
  <c r="XO5" i="1"/>
  <c r="XP5" i="1"/>
  <c r="XH5" i="1"/>
  <c r="XL5" i="1"/>
  <c r="XM5" i="1"/>
  <c r="XH3" i="1"/>
  <c r="XL3" i="1"/>
  <c r="XM3" i="1"/>
  <c r="XP3" i="1"/>
  <c r="XF8" i="1"/>
  <c r="XO3" i="1"/>
  <c r="XN3" i="1"/>
  <c r="XM6" i="1"/>
  <c r="XN6" i="1"/>
  <c r="XP6" i="1"/>
  <c r="XH6" i="1"/>
  <c r="XO6" i="1"/>
  <c r="XL6" i="1"/>
  <c r="XO11" i="1"/>
  <c r="XN11" i="1"/>
  <c r="XM11" i="1"/>
  <c r="XP11" i="1"/>
  <c r="XL11" i="1"/>
  <c r="XH11" i="1"/>
  <c r="XO8" i="1"/>
  <c r="XO13" i="1"/>
  <c r="XR11" i="1"/>
  <c r="XR23" i="1"/>
  <c r="XR7" i="1"/>
  <c r="XR19" i="1"/>
  <c r="XR5" i="1"/>
  <c r="XR4" i="1"/>
  <c r="XN8" i="1"/>
  <c r="XN13" i="1"/>
  <c r="XH8" i="1"/>
  <c r="XH13" i="1"/>
  <c r="XF13" i="1"/>
  <c r="XP8" i="1"/>
  <c r="XP13" i="1"/>
  <c r="XR10" i="1"/>
  <c r="XR6" i="1"/>
  <c r="XM8" i="1"/>
  <c r="XM13" i="1"/>
  <c r="XL8" i="1"/>
  <c r="XL13" i="1"/>
  <c r="XR3" i="1"/>
  <c r="XR18" i="1"/>
  <c r="XR16" i="1"/>
  <c r="XR17" i="1"/>
  <c r="XR22" i="1"/>
  <c r="XR15" i="1"/>
  <c r="XR8" i="1"/>
  <c r="XT4" i="1"/>
  <c r="XV4" i="1"/>
  <c r="XW4" i="1"/>
  <c r="XR20" i="1"/>
  <c r="XR25" i="1"/>
  <c r="XR13" i="1"/>
  <c r="XT7" i="1"/>
  <c r="XT3" i="1"/>
  <c r="XT5" i="1"/>
  <c r="XT6" i="1"/>
  <c r="XV3" i="1"/>
  <c r="XT8" i="1"/>
  <c r="XW3" i="1"/>
  <c r="XV6" i="1"/>
  <c r="XW6" i="1"/>
  <c r="XV7" i="1"/>
  <c r="XW7" i="1"/>
  <c r="XS7" i="1"/>
  <c r="XS11" i="1"/>
  <c r="XS3" i="1"/>
  <c r="XS6" i="1"/>
  <c r="XS5" i="1"/>
  <c r="XS10" i="1"/>
  <c r="XS4" i="1"/>
  <c r="XV5" i="1"/>
  <c r="XW5" i="1"/>
  <c r="YA10" i="1"/>
  <c r="YC10" i="1"/>
  <c r="YB10" i="1"/>
  <c r="XZ10" i="1"/>
  <c r="XU10" i="1"/>
  <c r="XY10" i="1"/>
  <c r="YC7" i="1"/>
  <c r="YA7" i="1"/>
  <c r="XY7" i="1"/>
  <c r="XZ7" i="1"/>
  <c r="XU7" i="1"/>
  <c r="YB7" i="1"/>
  <c r="YA4" i="1"/>
  <c r="XY4" i="1"/>
  <c r="XZ4" i="1"/>
  <c r="XU4" i="1"/>
  <c r="YC4" i="1"/>
  <c r="YB4" i="1"/>
  <c r="YB5" i="1"/>
  <c r="YC5" i="1"/>
  <c r="XU5" i="1"/>
  <c r="XZ5" i="1"/>
  <c r="XY5" i="1"/>
  <c r="YA5" i="1"/>
  <c r="XZ6" i="1"/>
  <c r="XY6" i="1"/>
  <c r="YA6" i="1"/>
  <c r="XU6" i="1"/>
  <c r="YC6" i="1"/>
  <c r="YB6" i="1"/>
  <c r="XS8" i="1"/>
  <c r="XZ3" i="1"/>
  <c r="YC3" i="1"/>
  <c r="YB3" i="1"/>
  <c r="XU3" i="1"/>
  <c r="XY3" i="1"/>
  <c r="YA3" i="1"/>
  <c r="XW8" i="1"/>
  <c r="XW13" i="1"/>
  <c r="XT13" i="1"/>
  <c r="YA11" i="1"/>
  <c r="YC11" i="1"/>
  <c r="YB11" i="1"/>
  <c r="XZ11" i="1"/>
  <c r="XY11" i="1"/>
  <c r="XU11" i="1"/>
  <c r="XV8" i="1"/>
  <c r="XV13" i="1"/>
  <c r="XZ8" i="1"/>
  <c r="XZ13" i="1"/>
  <c r="YE4" i="1"/>
  <c r="YE16" i="1"/>
  <c r="YE10" i="1"/>
  <c r="YE11" i="1"/>
  <c r="XY8" i="1"/>
  <c r="XY13" i="1"/>
  <c r="YE6" i="1"/>
  <c r="YE7" i="1"/>
  <c r="XS13" i="1"/>
  <c r="XU8" i="1"/>
  <c r="XU13" i="1"/>
  <c r="YA8" i="1"/>
  <c r="YA13" i="1"/>
  <c r="YB8" i="1"/>
  <c r="YB13" i="1"/>
  <c r="YE5" i="1"/>
  <c r="YE3" i="1"/>
  <c r="YC8" i="1"/>
  <c r="YC13" i="1"/>
  <c r="YE22" i="1"/>
  <c r="YE19" i="1"/>
  <c r="YE18" i="1"/>
  <c r="YE8" i="1"/>
  <c r="YG4" i="1"/>
  <c r="YE15" i="1"/>
  <c r="YE17" i="1"/>
  <c r="YE23" i="1"/>
  <c r="YG3" i="1"/>
  <c r="YJ3" i="1"/>
  <c r="YI4" i="1"/>
  <c r="YJ4" i="1"/>
  <c r="YI3" i="1"/>
  <c r="YG7" i="1"/>
  <c r="YG5" i="1"/>
  <c r="YG6" i="1"/>
  <c r="YE20" i="1"/>
  <c r="YE25" i="1"/>
  <c r="YE13" i="1"/>
  <c r="YG8" i="1"/>
  <c r="YJ8" i="1"/>
  <c r="YJ13" i="1"/>
  <c r="YF10" i="1"/>
  <c r="YF6" i="1"/>
  <c r="YF4" i="1"/>
  <c r="YF7" i="1"/>
  <c r="YF5" i="1"/>
  <c r="YF11" i="1"/>
  <c r="YF3" i="1"/>
  <c r="YJ6" i="1"/>
  <c r="YI6" i="1"/>
  <c r="YJ5" i="1"/>
  <c r="YI5" i="1"/>
  <c r="YI7" i="1"/>
  <c r="YJ7" i="1"/>
  <c r="YG13" i="1"/>
  <c r="YI8" i="1"/>
  <c r="YI13" i="1"/>
  <c r="YO11" i="1"/>
  <c r="YM11" i="1"/>
  <c r="YP11" i="1"/>
  <c r="YN11" i="1"/>
  <c r="YL11" i="1"/>
  <c r="YH11" i="1"/>
  <c r="YP5" i="1"/>
  <c r="YN5" i="1"/>
  <c r="YO5" i="1"/>
  <c r="YH5" i="1"/>
  <c r="YL5" i="1"/>
  <c r="YM5" i="1"/>
  <c r="YH7" i="1"/>
  <c r="YP7" i="1"/>
  <c r="YM7" i="1"/>
  <c r="YO7" i="1"/>
  <c r="YN7" i="1"/>
  <c r="YL7" i="1"/>
  <c r="YM4" i="1"/>
  <c r="YP4" i="1"/>
  <c r="YN4" i="1"/>
  <c r="YL4" i="1"/>
  <c r="YH4" i="1"/>
  <c r="YO4" i="1"/>
  <c r="YM3" i="1"/>
  <c r="YL3" i="1"/>
  <c r="YP3" i="1"/>
  <c r="YN3" i="1"/>
  <c r="YO3" i="1"/>
  <c r="YH3" i="1"/>
  <c r="YF8" i="1"/>
  <c r="YN6" i="1"/>
  <c r="YL6" i="1"/>
  <c r="YM6" i="1"/>
  <c r="YP6" i="1"/>
  <c r="YH6" i="1"/>
  <c r="YO6" i="1"/>
  <c r="YO10" i="1"/>
  <c r="YP10" i="1"/>
  <c r="YN10" i="1"/>
  <c r="YM10" i="1"/>
  <c r="YL10" i="1"/>
  <c r="YH10" i="1"/>
  <c r="YL8" i="1"/>
  <c r="YL13" i="1"/>
  <c r="YR5" i="1"/>
  <c r="YR17" i="1"/>
  <c r="YF13" i="1"/>
  <c r="YH8" i="1"/>
  <c r="YH13" i="1"/>
  <c r="YR7" i="1"/>
  <c r="YR4" i="1"/>
  <c r="YR3" i="1"/>
  <c r="YR11" i="1"/>
  <c r="YO8" i="1"/>
  <c r="YO13" i="1"/>
  <c r="YR6" i="1"/>
  <c r="YN8" i="1"/>
  <c r="YN13" i="1"/>
  <c r="YM8" i="1"/>
  <c r="YM13" i="1"/>
  <c r="YR10" i="1"/>
  <c r="YP8" i="1"/>
  <c r="YP13" i="1"/>
  <c r="YR22" i="1"/>
  <c r="YR18" i="1"/>
  <c r="YR19" i="1"/>
  <c r="YR16" i="1"/>
  <c r="YR23" i="1"/>
  <c r="YR8" i="1"/>
  <c r="YT7" i="1"/>
  <c r="YR15" i="1"/>
  <c r="YT4" i="1"/>
  <c r="YV4" i="1"/>
  <c r="YR13" i="1"/>
  <c r="YR20" i="1"/>
  <c r="YR25" i="1"/>
  <c r="YT5" i="1"/>
  <c r="YW7" i="1"/>
  <c r="YV7" i="1"/>
  <c r="YT6" i="1"/>
  <c r="YT3" i="1"/>
  <c r="YW4" i="1"/>
  <c r="YS5" i="1"/>
  <c r="YS10" i="1"/>
  <c r="YS7" i="1"/>
  <c r="YS3" i="1"/>
  <c r="YS4" i="1"/>
  <c r="YS6" i="1"/>
  <c r="YS11" i="1"/>
  <c r="YV6" i="1"/>
  <c r="YW6" i="1"/>
  <c r="YW5" i="1"/>
  <c r="YV5" i="1"/>
  <c r="YV3" i="1"/>
  <c r="YW3" i="1"/>
  <c r="YT8" i="1"/>
  <c r="YT13" i="1"/>
  <c r="YW8" i="1"/>
  <c r="YW13" i="1"/>
  <c r="YU7" i="1"/>
  <c r="ZA7" i="1"/>
  <c r="YY7" i="1"/>
  <c r="YZ7" i="1"/>
  <c r="ZB7" i="1"/>
  <c r="ZC7" i="1"/>
  <c r="ZA11" i="1"/>
  <c r="ZC11" i="1"/>
  <c r="ZB11" i="1"/>
  <c r="YZ11" i="1"/>
  <c r="YY11" i="1"/>
  <c r="YU11" i="1"/>
  <c r="YY6" i="1"/>
  <c r="ZA6" i="1"/>
  <c r="YZ6" i="1"/>
  <c r="YU6" i="1"/>
  <c r="ZB6" i="1"/>
  <c r="ZC6" i="1"/>
  <c r="YZ4" i="1"/>
  <c r="YY4" i="1"/>
  <c r="YU4" i="1"/>
  <c r="ZB4" i="1"/>
  <c r="ZC4" i="1"/>
  <c r="ZA4" i="1"/>
  <c r="ZC3" i="1"/>
  <c r="ZA3" i="1"/>
  <c r="YS8" i="1"/>
  <c r="YU3" i="1"/>
  <c r="YY3" i="1"/>
  <c r="ZB3" i="1"/>
  <c r="YZ3" i="1"/>
  <c r="ZA10" i="1"/>
  <c r="YZ10" i="1"/>
  <c r="YY10" i="1"/>
  <c r="ZC10" i="1"/>
  <c r="ZB10" i="1"/>
  <c r="YU10" i="1"/>
  <c r="YV8" i="1"/>
  <c r="YV13" i="1"/>
  <c r="ZC5" i="1"/>
  <c r="ZA5" i="1"/>
  <c r="YZ5" i="1"/>
  <c r="YU5" i="1"/>
  <c r="ZB5" i="1"/>
  <c r="YY5" i="1"/>
  <c r="ZB8" i="1"/>
  <c r="ZB13" i="1"/>
  <c r="ZE11" i="1"/>
  <c r="ZE23" i="1"/>
  <c r="ZE10" i="1"/>
  <c r="ZE22" i="1"/>
  <c r="YY8" i="1"/>
  <c r="YY13" i="1"/>
  <c r="ZE3" i="1"/>
  <c r="YS13" i="1"/>
  <c r="YU8" i="1"/>
  <c r="YU13" i="1"/>
  <c r="ZA8" i="1"/>
  <c r="ZA13" i="1"/>
  <c r="ZC8" i="1"/>
  <c r="ZC13" i="1"/>
  <c r="ZE7" i="1"/>
  <c r="ZE6" i="1"/>
  <c r="ZE4" i="1"/>
  <c r="ZE5" i="1"/>
  <c r="YZ8" i="1"/>
  <c r="YZ13" i="1"/>
  <c r="ZE17" i="1"/>
  <c r="ZE19" i="1"/>
  <c r="ZE16" i="1"/>
  <c r="ZE18" i="1"/>
  <c r="ZE15" i="1"/>
  <c r="ZE8" i="1"/>
  <c r="ZG7" i="1"/>
  <c r="ZG6" i="1"/>
  <c r="ZJ7" i="1"/>
  <c r="ZI7" i="1"/>
  <c r="ZE13" i="1"/>
  <c r="ZE20" i="1"/>
  <c r="ZE25" i="1"/>
  <c r="ZG5" i="1"/>
  <c r="ZI6" i="1"/>
  <c r="ZJ6" i="1"/>
  <c r="ZG3" i="1"/>
  <c r="ZG4" i="1"/>
  <c r="ZF10" i="1"/>
  <c r="ZF11" i="1"/>
  <c r="ZF6" i="1"/>
  <c r="ZF4" i="1"/>
  <c r="ZF7" i="1"/>
  <c r="ZF5" i="1"/>
  <c r="ZF3" i="1"/>
  <c r="ZI3" i="1"/>
  <c r="ZG8" i="1"/>
  <c r="ZJ3" i="1"/>
  <c r="ZJ5" i="1"/>
  <c r="ZI5" i="1"/>
  <c r="ZJ4" i="1"/>
  <c r="ZI4" i="1"/>
  <c r="ZI8" i="1"/>
  <c r="ZI13" i="1"/>
  <c r="ZN3" i="1"/>
  <c r="ZH3" i="1"/>
  <c r="ZP3" i="1"/>
  <c r="ZO3" i="1"/>
  <c r="ZL3" i="1"/>
  <c r="ZM3" i="1"/>
  <c r="ZF8" i="1"/>
  <c r="ZN6" i="1"/>
  <c r="ZL6" i="1"/>
  <c r="ZM6" i="1"/>
  <c r="ZO6" i="1"/>
  <c r="ZP6" i="1"/>
  <c r="ZH6" i="1"/>
  <c r="ZH7" i="1"/>
  <c r="ZM7" i="1"/>
  <c r="ZL7" i="1"/>
  <c r="ZP7" i="1"/>
  <c r="ZN7" i="1"/>
  <c r="ZO7" i="1"/>
  <c r="ZN11" i="1"/>
  <c r="ZP11" i="1"/>
  <c r="ZO11" i="1"/>
  <c r="ZM11" i="1"/>
  <c r="ZH11" i="1"/>
  <c r="ZL11" i="1"/>
  <c r="ZN5" i="1"/>
  <c r="ZH5" i="1"/>
  <c r="ZP5" i="1"/>
  <c r="ZO5" i="1"/>
  <c r="ZM5" i="1"/>
  <c r="ZL5" i="1"/>
  <c r="ZM4" i="1"/>
  <c r="ZN4" i="1"/>
  <c r="ZP4" i="1"/>
  <c r="ZL4" i="1"/>
  <c r="ZO4" i="1"/>
  <c r="ZH4" i="1"/>
  <c r="ZG13" i="1"/>
  <c r="ZJ8" i="1"/>
  <c r="ZJ13" i="1"/>
  <c r="ZN10" i="1"/>
  <c r="ZP10" i="1"/>
  <c r="ZO10" i="1"/>
  <c r="ZM10" i="1"/>
  <c r="ZL10" i="1"/>
  <c r="ZH10" i="1"/>
  <c r="ZM8" i="1"/>
  <c r="ZM13" i="1"/>
  <c r="ZR6" i="1"/>
  <c r="ZR18" i="1"/>
  <c r="ZR11" i="1"/>
  <c r="ZF13" i="1"/>
  <c r="ZH8" i="1"/>
  <c r="ZH13" i="1"/>
  <c r="ZR5" i="1"/>
  <c r="ZR7" i="1"/>
  <c r="ZP8" i="1"/>
  <c r="ZP13" i="1"/>
  <c r="ZR10" i="1"/>
  <c r="ZL8" i="1"/>
  <c r="ZL13" i="1"/>
  <c r="ZN8" i="1"/>
  <c r="ZN13" i="1"/>
  <c r="ZR3" i="1"/>
  <c r="ZR4" i="1"/>
  <c r="ZO8" i="1"/>
  <c r="ZO13" i="1"/>
  <c r="ZR16" i="1"/>
  <c r="ZR17" i="1"/>
  <c r="ZR15" i="1"/>
  <c r="ZR8" i="1"/>
  <c r="ZT7" i="1"/>
  <c r="ZR22" i="1"/>
  <c r="ZR19" i="1"/>
  <c r="ZR23" i="1"/>
  <c r="ZT5" i="1"/>
  <c r="ZV5" i="1"/>
  <c r="ZV7" i="1"/>
  <c r="ZW7" i="1"/>
  <c r="ZT4" i="1"/>
  <c r="ZW5" i="1"/>
  <c r="ZR13" i="1"/>
  <c r="ZR20" i="1"/>
  <c r="ZR25" i="1"/>
  <c r="ZT6" i="1"/>
  <c r="ZT3" i="1"/>
  <c r="ZW6" i="1"/>
  <c r="ZV6" i="1"/>
  <c r="ZW4" i="1"/>
  <c r="ZV4" i="1"/>
  <c r="ZS6" i="1"/>
  <c r="ZS4" i="1"/>
  <c r="ZS3" i="1"/>
  <c r="ZS7" i="1"/>
  <c r="ZS11" i="1"/>
  <c r="ZS10" i="1"/>
  <c r="ZS5" i="1"/>
  <c r="ZW3" i="1"/>
  <c r="ZT8" i="1"/>
  <c r="ZV3" i="1"/>
  <c r="ZV8" i="1"/>
  <c r="ZV13" i="1"/>
  <c r="ZU3" i="1"/>
  <c r="AAB3" i="1"/>
  <c r="AAA3" i="1"/>
  <c r="ZY3" i="1"/>
  <c r="AAC3" i="1"/>
  <c r="ZZ3" i="1"/>
  <c r="ZS8" i="1"/>
  <c r="ZW8" i="1"/>
  <c r="ZW13" i="1"/>
  <c r="ZT13" i="1"/>
  <c r="ZZ6" i="1"/>
  <c r="AAA6" i="1"/>
  <c r="AAC6" i="1"/>
  <c r="ZY6" i="1"/>
  <c r="AAB6" i="1"/>
  <c r="ZU6" i="1"/>
  <c r="AAA7" i="1"/>
  <c r="ZY7" i="1"/>
  <c r="ZU7" i="1"/>
  <c r="AAB7" i="1"/>
  <c r="ZZ7" i="1"/>
  <c r="AAC7" i="1"/>
  <c r="AAA4" i="1"/>
  <c r="AAC4" i="1"/>
  <c r="ZZ4" i="1"/>
  <c r="AAB4" i="1"/>
  <c r="ZY4" i="1"/>
  <c r="ZU4" i="1"/>
  <c r="ZU5" i="1"/>
  <c r="AAC5" i="1"/>
  <c r="ZZ5" i="1"/>
  <c r="AAA5" i="1"/>
  <c r="ZY5" i="1"/>
  <c r="AAB5" i="1"/>
  <c r="AAB10" i="1"/>
  <c r="AAC10" i="1"/>
  <c r="ZY10" i="1"/>
  <c r="ZU10" i="1"/>
  <c r="ZZ10" i="1"/>
  <c r="AAA10" i="1"/>
  <c r="AAB11" i="1"/>
  <c r="AAC11" i="1"/>
  <c r="ZY11" i="1"/>
  <c r="ZU11" i="1"/>
  <c r="ZZ11" i="1"/>
  <c r="AAA11" i="1"/>
  <c r="AAE6" i="1"/>
  <c r="AAE18" i="1"/>
  <c r="ZS13" i="1"/>
  <c r="ZU8" i="1"/>
  <c r="ZU13" i="1"/>
  <c r="ZZ8" i="1"/>
  <c r="ZZ13" i="1"/>
  <c r="AAE5" i="1"/>
  <c r="AAE4" i="1"/>
  <c r="AAA8" i="1"/>
  <c r="AAA13" i="1"/>
  <c r="ZY8" i="1"/>
  <c r="ZY13" i="1"/>
  <c r="AAE7" i="1"/>
  <c r="AAB8" i="1"/>
  <c r="AAB13" i="1"/>
  <c r="AAE10" i="1"/>
  <c r="AAC8" i="1"/>
  <c r="AAC13" i="1"/>
  <c r="AAE11" i="1"/>
  <c r="AAE3" i="1"/>
  <c r="AAE17" i="1"/>
  <c r="AAE23" i="1"/>
  <c r="AAE22" i="1"/>
  <c r="AAE19" i="1"/>
  <c r="AAE15" i="1"/>
  <c r="AAE8" i="1"/>
  <c r="AAG4" i="1"/>
  <c r="AAE16" i="1"/>
  <c r="AAG3" i="1"/>
  <c r="AAJ3" i="1"/>
  <c r="AAE13" i="1"/>
  <c r="AAE20" i="1"/>
  <c r="AAE25" i="1"/>
  <c r="AAG6" i="1"/>
  <c r="AAJ4" i="1"/>
  <c r="AAI4" i="1"/>
  <c r="AAG5" i="1"/>
  <c r="AAG7" i="1"/>
  <c r="AAG8" i="1"/>
  <c r="AAI3" i="1"/>
  <c r="AAG13" i="1"/>
  <c r="AAJ8" i="1"/>
  <c r="AAJ13" i="1"/>
  <c r="AAI6" i="1"/>
  <c r="AAJ6" i="1"/>
  <c r="AAI7" i="1"/>
  <c r="AAJ7" i="1"/>
  <c r="AAF6" i="1"/>
  <c r="AAF10" i="1"/>
  <c r="AAF7" i="1"/>
  <c r="AAF4" i="1"/>
  <c r="AAF3" i="1"/>
  <c r="AAF5" i="1"/>
  <c r="AAF11" i="1"/>
  <c r="AAJ5" i="1"/>
  <c r="AAI5" i="1"/>
  <c r="AAI8" i="1"/>
  <c r="AAI13" i="1"/>
  <c r="AAO10" i="1"/>
  <c r="AAL10" i="1"/>
  <c r="AAH10" i="1"/>
  <c r="AAP10" i="1"/>
  <c r="AAM10" i="1"/>
  <c r="AAN10" i="1"/>
  <c r="AAP5" i="1"/>
  <c r="AAM5" i="1"/>
  <c r="AAL5" i="1"/>
  <c r="AAN5" i="1"/>
  <c r="AAH5" i="1"/>
  <c r="AAO5" i="1"/>
  <c r="AAP6" i="1"/>
  <c r="AAH6" i="1"/>
  <c r="AAM6" i="1"/>
  <c r="AAN6" i="1"/>
  <c r="AAL6" i="1"/>
  <c r="AAO6" i="1"/>
  <c r="AAO11" i="1"/>
  <c r="AAH11" i="1"/>
  <c r="AAN11" i="1"/>
  <c r="AAM11" i="1"/>
  <c r="AAL11" i="1"/>
  <c r="AAP11" i="1"/>
  <c r="AAH3" i="1"/>
  <c r="AAF8" i="1"/>
  <c r="AAP3" i="1"/>
  <c r="AAL3" i="1"/>
  <c r="AAO3" i="1"/>
  <c r="AAM3" i="1"/>
  <c r="AAN3" i="1"/>
  <c r="AAN4" i="1"/>
  <c r="AAH4" i="1"/>
  <c r="AAO4" i="1"/>
  <c r="AAP4" i="1"/>
  <c r="AAM4" i="1"/>
  <c r="AAL4" i="1"/>
  <c r="AAH7" i="1"/>
  <c r="AAN7" i="1"/>
  <c r="AAM7" i="1"/>
  <c r="AAL7" i="1"/>
  <c r="AAP7" i="1"/>
  <c r="AAO7" i="1"/>
  <c r="AAO8" i="1"/>
  <c r="AAO13" i="1"/>
  <c r="AAR7" i="1"/>
  <c r="AAM8" i="1"/>
  <c r="AAM13" i="1"/>
  <c r="AAR6" i="1"/>
  <c r="AAN8" i="1"/>
  <c r="AAN13" i="1"/>
  <c r="AAR5" i="1"/>
  <c r="AAR10" i="1"/>
  <c r="AAR11" i="1"/>
  <c r="AAP8" i="1"/>
  <c r="AAP13" i="1"/>
  <c r="AAF13" i="1"/>
  <c r="AAH8" i="1"/>
  <c r="AAH13" i="1"/>
  <c r="AAL8" i="1"/>
  <c r="AAL13" i="1"/>
  <c r="AAR4" i="1"/>
  <c r="AAR3" i="1"/>
  <c r="AAR17" i="1"/>
  <c r="AAR18" i="1"/>
  <c r="AAR22" i="1"/>
  <c r="AAR16" i="1"/>
  <c r="AAR23" i="1"/>
  <c r="AAR15" i="1"/>
  <c r="AAR8" i="1"/>
  <c r="AAT4" i="1"/>
  <c r="AAR19" i="1"/>
  <c r="AAT7" i="1"/>
  <c r="AAV4" i="1"/>
  <c r="AAW4" i="1"/>
  <c r="AAV7" i="1"/>
  <c r="AAW7" i="1"/>
  <c r="AAT5" i="1"/>
  <c r="AAT3" i="1"/>
  <c r="AAR20" i="1"/>
  <c r="AAR25" i="1"/>
  <c r="AAR13" i="1"/>
  <c r="AAT6" i="1"/>
  <c r="AAT8" i="1"/>
  <c r="AAV5" i="1"/>
  <c r="AAW5" i="1"/>
  <c r="AAS4" i="1"/>
  <c r="AAS3" i="1"/>
  <c r="AAS7" i="1"/>
  <c r="AAS11" i="1"/>
  <c r="AAS6" i="1"/>
  <c r="AAS5" i="1"/>
  <c r="AAS10" i="1"/>
  <c r="AAV3" i="1"/>
  <c r="AAW3" i="1"/>
  <c r="AAW6" i="1"/>
  <c r="AAV6" i="1"/>
  <c r="ABB11" i="1"/>
  <c r="ABC11" i="1"/>
  <c r="AAU11" i="1"/>
  <c r="ABA11" i="1"/>
  <c r="AAZ11" i="1"/>
  <c r="AAY11" i="1"/>
  <c r="AAS8" i="1"/>
  <c r="AAU3" i="1"/>
  <c r="ABA3" i="1"/>
  <c r="ABB3" i="1"/>
  <c r="AAY3" i="1"/>
  <c r="AAZ3" i="1"/>
  <c r="ABC3" i="1"/>
  <c r="ABA4" i="1"/>
  <c r="AAZ4" i="1"/>
  <c r="AAY4" i="1"/>
  <c r="ABC4" i="1"/>
  <c r="AAU4" i="1"/>
  <c r="ABB4" i="1"/>
  <c r="ABB10" i="1"/>
  <c r="ABC10" i="1"/>
  <c r="AAU10" i="1"/>
  <c r="ABA10" i="1"/>
  <c r="AAZ10" i="1"/>
  <c r="AAY10" i="1"/>
  <c r="ABC5" i="1"/>
  <c r="AAU5" i="1"/>
  <c r="ABB5" i="1"/>
  <c r="ABA5" i="1"/>
  <c r="AAY5" i="1"/>
  <c r="AAZ5" i="1"/>
  <c r="AAU7" i="1"/>
  <c r="ABC7" i="1"/>
  <c r="AAY7" i="1"/>
  <c r="ABA7" i="1"/>
  <c r="AAZ7" i="1"/>
  <c r="ABB7" i="1"/>
  <c r="AAV8" i="1"/>
  <c r="AAV13" i="1"/>
  <c r="AAZ6" i="1"/>
  <c r="AAY6" i="1"/>
  <c r="ABA6" i="1"/>
  <c r="ABC6" i="1"/>
  <c r="ABB6" i="1"/>
  <c r="AAU6" i="1"/>
  <c r="AAT13" i="1"/>
  <c r="AAW8" i="1"/>
  <c r="AAW13" i="1"/>
  <c r="ABC8" i="1"/>
  <c r="ABC13" i="1"/>
  <c r="ABE3" i="1"/>
  <c r="AAU8" i="1"/>
  <c r="AAU13" i="1"/>
  <c r="AAS13" i="1"/>
  <c r="ABE5" i="1"/>
  <c r="AAY8" i="1"/>
  <c r="AAY13" i="1"/>
  <c r="ABE11" i="1"/>
  <c r="ABE23" i="1"/>
  <c r="ABE7" i="1"/>
  <c r="AAZ8" i="1"/>
  <c r="AAZ13" i="1"/>
  <c r="ABE4" i="1"/>
  <c r="ABB8" i="1"/>
  <c r="ABB13" i="1"/>
  <c r="ABE10" i="1"/>
  <c r="ABE22" i="1"/>
  <c r="ABE6" i="1"/>
  <c r="ABA8" i="1"/>
  <c r="ABA13" i="1"/>
  <c r="ABE19" i="1"/>
  <c r="ABE18" i="1"/>
  <c r="ABE17" i="1"/>
  <c r="ABE16" i="1"/>
  <c r="ABE8" i="1"/>
  <c r="ABG7" i="1"/>
  <c r="ABE15" i="1"/>
  <c r="ABG6" i="1"/>
  <c r="ABG5" i="1"/>
  <c r="ABJ5" i="1"/>
  <c r="ABG4" i="1"/>
  <c r="ABJ4" i="1"/>
  <c r="ABJ7" i="1"/>
  <c r="ABI7" i="1"/>
  <c r="ABI5" i="1"/>
  <c r="ABG3" i="1"/>
  <c r="ABJ6" i="1"/>
  <c r="ABI6" i="1"/>
  <c r="ABE13" i="1"/>
  <c r="ABE20" i="1"/>
  <c r="ABE25" i="1"/>
  <c r="ABI4" i="1"/>
  <c r="ABG8" i="1"/>
  <c r="ABI3" i="1"/>
  <c r="ABI8" i="1"/>
  <c r="ABI13" i="1"/>
  <c r="ABJ3" i="1"/>
  <c r="ABF7" i="1"/>
  <c r="ABF11" i="1"/>
  <c r="ABF10" i="1"/>
  <c r="ABF5" i="1"/>
  <c r="ABF3" i="1"/>
  <c r="ABF4" i="1"/>
  <c r="ABF6" i="1"/>
  <c r="AAV18" i="1"/>
  <c r="ABJ8" i="1"/>
  <c r="ABJ13" i="1"/>
  <c r="ABG13" i="1"/>
  <c r="ABN6" i="1"/>
  <c r="ABM6" i="1"/>
  <c r="ABH6" i="1"/>
  <c r="ABO6" i="1"/>
  <c r="ABP6" i="1"/>
  <c r="ABL6" i="1"/>
  <c r="ABM4" i="1"/>
  <c r="ABN4" i="1"/>
  <c r="ABP4" i="1"/>
  <c r="ABL4" i="1"/>
  <c r="ABO4" i="1"/>
  <c r="ABH4" i="1"/>
  <c r="ABM5" i="1"/>
  <c r="ABN5" i="1"/>
  <c r="ABO5" i="1"/>
  <c r="ABP5" i="1"/>
  <c r="ABH5" i="1"/>
  <c r="ABL5" i="1"/>
  <c r="ABP10" i="1"/>
  <c r="ABN10" i="1"/>
  <c r="ABM10" i="1"/>
  <c r="ABO10" i="1"/>
  <c r="ABH10" i="1"/>
  <c r="ABL10" i="1"/>
  <c r="ABL3" i="1"/>
  <c r="ABH3" i="1"/>
  <c r="ABP3" i="1"/>
  <c r="ABN3" i="1"/>
  <c r="ABO3" i="1"/>
  <c r="ABF8" i="1"/>
  <c r="ABM3" i="1"/>
  <c r="ABP11" i="1"/>
  <c r="ABO11" i="1"/>
  <c r="ABL11" i="1"/>
  <c r="ABN11" i="1"/>
  <c r="ABH11" i="1"/>
  <c r="ABM11" i="1"/>
  <c r="ABM7" i="1"/>
  <c r="ABO7" i="1"/>
  <c r="ABL7" i="1"/>
  <c r="ABN7" i="1"/>
  <c r="ABH7" i="1"/>
  <c r="ABP7" i="1"/>
  <c r="ABL8" i="1"/>
  <c r="ABL13" i="1"/>
  <c r="ABM8" i="1"/>
  <c r="ABM13" i="1"/>
  <c r="ABR10" i="1"/>
  <c r="ABF13" i="1"/>
  <c r="ABH8" i="1"/>
  <c r="ABH13" i="1"/>
  <c r="ABR11" i="1"/>
  <c r="ABR4" i="1"/>
  <c r="ABP8" i="1"/>
  <c r="ABP13" i="1"/>
  <c r="ABR6" i="1"/>
  <c r="ABO8" i="1"/>
  <c r="ABO13" i="1"/>
  <c r="ABN8" i="1"/>
  <c r="ABN13" i="1"/>
  <c r="ABR7" i="1"/>
  <c r="ABR3" i="1"/>
  <c r="ABR5" i="1"/>
  <c r="ABR18" i="1"/>
  <c r="ABR17" i="1"/>
  <c r="ABR8" i="1"/>
  <c r="ABT6" i="1"/>
  <c r="ABR19" i="1"/>
  <c r="ABR22" i="1"/>
  <c r="ABR16" i="1"/>
  <c r="ABR23" i="1"/>
  <c r="ABR15" i="1"/>
  <c r="ABT7" i="1"/>
  <c r="ABT5" i="1"/>
  <c r="ABV5" i="1"/>
  <c r="ABT4" i="1"/>
  <c r="ABV4" i="1"/>
  <c r="ABW6" i="1"/>
  <c r="ABV6" i="1"/>
  <c r="ABW7" i="1"/>
  <c r="ABV7" i="1"/>
  <c r="ABW5" i="1"/>
  <c r="ABT3" i="1"/>
  <c r="ABR20" i="1"/>
  <c r="ABR25" i="1"/>
  <c r="ABR13" i="1"/>
  <c r="ABW4" i="1"/>
  <c r="ABS3" i="1"/>
  <c r="ABS11" i="1"/>
  <c r="ABS4" i="1"/>
  <c r="ABS6" i="1"/>
  <c r="ABS10" i="1"/>
  <c r="ABS5" i="1"/>
  <c r="ABS7" i="1"/>
  <c r="ABW3" i="1"/>
  <c r="ABV3" i="1"/>
  <c r="ABV8" i="1"/>
  <c r="ABV13" i="1"/>
  <c r="ABT8" i="1"/>
  <c r="ACB5" i="1"/>
  <c r="ACC5" i="1"/>
  <c r="ABU5" i="1"/>
  <c r="ACA5" i="1"/>
  <c r="ABY5" i="1"/>
  <c r="ABZ5" i="1"/>
  <c r="ACB10" i="1"/>
  <c r="ABY10" i="1"/>
  <c r="ABZ10" i="1"/>
  <c r="ACA10" i="1"/>
  <c r="ACC10" i="1"/>
  <c r="ABU10" i="1"/>
  <c r="ACA7" i="1"/>
  <c r="ABU7" i="1"/>
  <c r="ACC7" i="1"/>
  <c r="ABY7" i="1"/>
  <c r="ABZ7" i="1"/>
  <c r="ACB7" i="1"/>
  <c r="ACB4" i="1"/>
  <c r="ABZ4" i="1"/>
  <c r="ACC4" i="1"/>
  <c r="ABY4" i="1"/>
  <c r="ACA4" i="1"/>
  <c r="ABU4" i="1"/>
  <c r="ABT13" i="1"/>
  <c r="ABW8" i="1"/>
  <c r="ABW13" i="1"/>
  <c r="ACB11" i="1"/>
  <c r="ABZ11" i="1"/>
  <c r="ACA11" i="1"/>
  <c r="ACC11" i="1"/>
  <c r="ABU11" i="1"/>
  <c r="ABY11" i="1"/>
  <c r="ABY6" i="1"/>
  <c r="ACC6" i="1"/>
  <c r="ACA6" i="1"/>
  <c r="ABU6" i="1"/>
  <c r="ABZ6" i="1"/>
  <c r="ACB6" i="1"/>
  <c r="ABS8" i="1"/>
  <c r="ACA3" i="1"/>
  <c r="ABU3" i="1"/>
  <c r="ACB3" i="1"/>
  <c r="ABZ3" i="1"/>
  <c r="ABY3" i="1"/>
  <c r="ACC3" i="1"/>
  <c r="ACC8" i="1"/>
  <c r="ACC13" i="1"/>
  <c r="ACA8" i="1"/>
  <c r="ACA13" i="1"/>
  <c r="ACE4" i="1"/>
  <c r="ABU8" i="1"/>
  <c r="ABU13" i="1"/>
  <c r="ABS13" i="1"/>
  <c r="ACE11" i="1"/>
  <c r="ACE7" i="1"/>
  <c r="ACE6" i="1"/>
  <c r="ACE5" i="1"/>
  <c r="ACB8" i="1"/>
  <c r="ACB13" i="1"/>
  <c r="ABY8" i="1"/>
  <c r="ABY13" i="1"/>
  <c r="ACE10" i="1"/>
  <c r="ABZ8" i="1"/>
  <c r="ABZ13" i="1"/>
  <c r="ACE3" i="1"/>
  <c r="ACE15" i="1"/>
  <c r="ACE8" i="1"/>
  <c r="ACG4" i="1"/>
  <c r="ACE17" i="1"/>
  <c r="ACE18" i="1"/>
  <c r="ACE23" i="1"/>
  <c r="ACE16" i="1"/>
  <c r="ACE19" i="1"/>
  <c r="ACE22" i="1"/>
  <c r="ACG6" i="1"/>
  <c r="ACG3" i="1"/>
  <c r="ACI3" i="1"/>
  <c r="ACG7" i="1"/>
  <c r="ACJ7" i="1"/>
  <c r="ACI6" i="1"/>
  <c r="ACJ6" i="1"/>
  <c r="ACG5" i="1"/>
  <c r="ACE13" i="1"/>
  <c r="ACE20" i="1"/>
  <c r="ACE25" i="1"/>
  <c r="ACJ4" i="1"/>
  <c r="ACI4" i="1"/>
  <c r="ACJ3" i="1"/>
  <c r="ACI7" i="1"/>
  <c r="ACG8" i="1"/>
  <c r="ACJ8" i="1"/>
  <c r="ACJ13" i="1"/>
  <c r="ACJ5" i="1"/>
  <c r="ACI5" i="1"/>
  <c r="ACI8" i="1"/>
  <c r="ACI13" i="1"/>
  <c r="ACF10" i="1"/>
  <c r="ACF6" i="1"/>
  <c r="ACF3" i="1"/>
  <c r="ACF4" i="1"/>
  <c r="ACF11" i="1"/>
  <c r="ACF7" i="1"/>
  <c r="ACF5" i="1"/>
  <c r="ACG13" i="1"/>
  <c r="ACH3" i="1"/>
  <c r="ACN3" i="1"/>
  <c r="ACF8" i="1"/>
  <c r="ACP3" i="1"/>
  <c r="ACO3" i="1"/>
  <c r="ACL3" i="1"/>
  <c r="ACM3" i="1"/>
  <c r="ACH6" i="1"/>
  <c r="ACO6" i="1"/>
  <c r="ACL6" i="1"/>
  <c r="ACP6" i="1"/>
  <c r="ACM6" i="1"/>
  <c r="ACN6" i="1"/>
  <c r="ACM10" i="1"/>
  <c r="ACP10" i="1"/>
  <c r="ACL10" i="1"/>
  <c r="ACO10" i="1"/>
  <c r="ACN10" i="1"/>
  <c r="ACH10" i="1"/>
  <c r="ACO5" i="1"/>
  <c r="ACL5" i="1"/>
  <c r="ACH5" i="1"/>
  <c r="ACN5" i="1"/>
  <c r="ACM5" i="1"/>
  <c r="ACP5" i="1"/>
  <c r="ACM11" i="1"/>
  <c r="ACO11" i="1"/>
  <c r="ACP11" i="1"/>
  <c r="ACN11" i="1"/>
  <c r="ACL11" i="1"/>
  <c r="ACH11" i="1"/>
  <c r="ACH7" i="1"/>
  <c r="ACP7" i="1"/>
  <c r="ACN7" i="1"/>
  <c r="ACO7" i="1"/>
  <c r="ACM7" i="1"/>
  <c r="ACL7" i="1"/>
  <c r="ACL4" i="1"/>
  <c r="ACO4" i="1"/>
  <c r="ACN4" i="1"/>
  <c r="ACH4" i="1"/>
  <c r="ACM4" i="1"/>
  <c r="ACP4" i="1"/>
  <c r="ACR7" i="1"/>
  <c r="ACR6" i="1"/>
  <c r="ACR18" i="1"/>
  <c r="ACP8" i="1"/>
  <c r="ACR11" i="1"/>
  <c r="ACM8" i="1"/>
  <c r="ACM13" i="1"/>
  <c r="ACR5" i="1"/>
  <c r="ACL8" i="1"/>
  <c r="ACL13" i="1"/>
  <c r="ACO8" i="1"/>
  <c r="ACO13" i="1"/>
  <c r="ACR10" i="1"/>
  <c r="ACF13" i="1"/>
  <c r="ACH8" i="1"/>
  <c r="ACH13" i="1"/>
  <c r="ACN8" i="1"/>
  <c r="ACN13" i="1"/>
  <c r="ACR19" i="1"/>
  <c r="ACP13" i="1"/>
  <c r="ACR4" i="1"/>
  <c r="ACR3" i="1"/>
  <c r="ACR15" i="1"/>
  <c r="ACR8" i="1"/>
  <c r="ACT3" i="1"/>
  <c r="ACR22" i="1"/>
  <c r="ACR16" i="1"/>
  <c r="ACR17" i="1"/>
  <c r="ACT5" i="1"/>
  <c r="ACR23" i="1"/>
  <c r="ACV3" i="1"/>
  <c r="ACW3" i="1"/>
  <c r="ACW5" i="1"/>
  <c r="ACV5" i="1"/>
  <c r="ACT4" i="1"/>
  <c r="ACR13" i="1"/>
  <c r="ACR20" i="1"/>
  <c r="ACR25" i="1"/>
  <c r="ACT6" i="1"/>
  <c r="ACT7" i="1"/>
  <c r="ACW4" i="1"/>
  <c r="ACV4" i="1"/>
  <c r="ACW7" i="1"/>
  <c r="ACV7" i="1"/>
  <c r="ACS6" i="1"/>
  <c r="ACS7" i="1"/>
  <c r="ACS3" i="1"/>
  <c r="ACS5" i="1"/>
  <c r="ACS4" i="1"/>
  <c r="ACS11" i="1"/>
  <c r="ACS10" i="1"/>
  <c r="ACW6" i="1"/>
  <c r="ACV6" i="1"/>
  <c r="ACT8" i="1"/>
  <c r="ACV8" i="1"/>
  <c r="ACV13" i="1"/>
  <c r="ACS8" i="1"/>
  <c r="ADB3" i="1"/>
  <c r="ACY3" i="1"/>
  <c r="ADC3" i="1"/>
  <c r="ADA3" i="1"/>
  <c r="ACU3" i="1"/>
  <c r="ACZ3" i="1"/>
  <c r="ACT13" i="1"/>
  <c r="ACW8" i="1"/>
  <c r="ACW13" i="1"/>
  <c r="ADC7" i="1"/>
  <c r="ADB7" i="1"/>
  <c r="ACZ7" i="1"/>
  <c r="ACU7" i="1"/>
  <c r="ADA7" i="1"/>
  <c r="ACY7" i="1"/>
  <c r="ADB6" i="1"/>
  <c r="ADA6" i="1"/>
  <c r="ACY6" i="1"/>
  <c r="ACZ6" i="1"/>
  <c r="ACU6" i="1"/>
  <c r="ADC6" i="1"/>
  <c r="ADC10" i="1"/>
  <c r="ADB10" i="1"/>
  <c r="ACY10" i="1"/>
  <c r="ADA10" i="1"/>
  <c r="ACZ10" i="1"/>
  <c r="ACU10" i="1"/>
  <c r="ADB11" i="1"/>
  <c r="ADC11" i="1"/>
  <c r="ACY11" i="1"/>
  <c r="ADA11" i="1"/>
  <c r="ACZ11" i="1"/>
  <c r="ACU11" i="1"/>
  <c r="ADA4" i="1"/>
  <c r="ACZ4" i="1"/>
  <c r="ACU4" i="1"/>
  <c r="ADC4" i="1"/>
  <c r="ADB4" i="1"/>
  <c r="ACY4" i="1"/>
  <c r="ACU5" i="1"/>
  <c r="ADC5" i="1"/>
  <c r="ADA5" i="1"/>
  <c r="ACY5" i="1"/>
  <c r="ACZ5" i="1"/>
  <c r="ADB5" i="1"/>
  <c r="ADE5" i="1"/>
  <c r="ADE7" i="1"/>
  <c r="ADA8" i="1"/>
  <c r="ADA13" i="1"/>
  <c r="ADE17" i="1"/>
  <c r="ACZ8" i="1"/>
  <c r="ACZ13" i="1"/>
  <c r="ADE3" i="1"/>
  <c r="ADE19" i="1"/>
  <c r="ADE4" i="1"/>
  <c r="ADE6" i="1"/>
  <c r="ADE10" i="1"/>
  <c r="ACY8" i="1"/>
  <c r="ACY13" i="1"/>
  <c r="ADB8" i="1"/>
  <c r="ADB13" i="1"/>
  <c r="ADC8" i="1"/>
  <c r="ADC13" i="1"/>
  <c r="ADE11" i="1"/>
  <c r="ACU8" i="1"/>
  <c r="ACU13" i="1"/>
  <c r="ACS13" i="1"/>
  <c r="ADE22" i="1"/>
  <c r="ADE15" i="1"/>
  <c r="ADE8" i="1"/>
  <c r="ADG3" i="1"/>
  <c r="ADE23" i="1"/>
  <c r="ADE18" i="1"/>
  <c r="ADE16" i="1"/>
  <c r="ADG4" i="1"/>
  <c r="ADJ4" i="1"/>
  <c r="ADI3" i="1"/>
  <c r="ADJ3" i="1"/>
  <c r="ADE13" i="1"/>
  <c r="ADE20" i="1"/>
  <c r="ADE25" i="1"/>
  <c r="ADG7" i="1"/>
  <c r="ADG5" i="1"/>
  <c r="ADG6" i="1"/>
  <c r="ADI4" i="1"/>
  <c r="ADJ7" i="1"/>
  <c r="ADI7" i="1"/>
  <c r="ADF5" i="1"/>
  <c r="ADF7" i="1"/>
  <c r="ADF6" i="1"/>
  <c r="ADF10" i="1"/>
  <c r="ADF11" i="1"/>
  <c r="ADF3" i="1"/>
  <c r="ADF4" i="1"/>
  <c r="ADI6" i="1"/>
  <c r="ADJ6" i="1"/>
  <c r="ADG8" i="1"/>
  <c r="ADJ5" i="1"/>
  <c r="ADI5" i="1"/>
  <c r="ADI8" i="1"/>
  <c r="ADI13" i="1"/>
  <c r="ADN11" i="1"/>
  <c r="ADP11" i="1"/>
  <c r="ADO11" i="1"/>
  <c r="ADL11" i="1"/>
  <c r="ADH11" i="1"/>
  <c r="ADM11" i="1"/>
  <c r="ADJ8" i="1"/>
  <c r="ADJ13" i="1"/>
  <c r="ADG13" i="1"/>
  <c r="ADM6" i="1"/>
  <c r="ADP6" i="1"/>
  <c r="ADN6" i="1"/>
  <c r="ADH6" i="1"/>
  <c r="ADO6" i="1"/>
  <c r="ADL6" i="1"/>
  <c r="ADN3" i="1"/>
  <c r="ADF8" i="1"/>
  <c r="ADM3" i="1"/>
  <c r="ADP3" i="1"/>
  <c r="ADH3" i="1"/>
  <c r="ADL3" i="1"/>
  <c r="ADO3" i="1"/>
  <c r="ADN10" i="1"/>
  <c r="ADP10" i="1"/>
  <c r="ADO10" i="1"/>
  <c r="ADL10" i="1"/>
  <c r="ADM10" i="1"/>
  <c r="ADH10" i="1"/>
  <c r="ADN7" i="1"/>
  <c r="ADH7" i="1"/>
  <c r="ADL7" i="1"/>
  <c r="ADP7" i="1"/>
  <c r="ADO7" i="1"/>
  <c r="ADM7" i="1"/>
  <c r="ADM5" i="1"/>
  <c r="ADN5" i="1"/>
  <c r="ADO5" i="1"/>
  <c r="ADH5" i="1"/>
  <c r="ADL5" i="1"/>
  <c r="ADP5" i="1"/>
  <c r="ADH4" i="1"/>
  <c r="ADM4" i="1"/>
  <c r="ADL4" i="1"/>
  <c r="ADN4" i="1"/>
  <c r="ADP4" i="1"/>
  <c r="ADO4" i="1"/>
  <c r="ADL8" i="1"/>
  <c r="ADL13" i="1"/>
  <c r="ADR4" i="1"/>
  <c r="ADH8" i="1"/>
  <c r="ADH13" i="1"/>
  <c r="ADF13" i="1"/>
  <c r="ADN8" i="1"/>
  <c r="ADN13" i="1"/>
  <c r="ADR5" i="1"/>
  <c r="ADR7" i="1"/>
  <c r="ADO8" i="1"/>
  <c r="ADO13" i="1"/>
  <c r="ADR11" i="1"/>
  <c r="ADR6" i="1"/>
  <c r="ADR10" i="1"/>
  <c r="ADR3" i="1"/>
  <c r="ADP8" i="1"/>
  <c r="ADP13" i="1"/>
  <c r="ADM8" i="1"/>
  <c r="ADM13" i="1"/>
  <c r="ADR19" i="1"/>
  <c r="ADR22" i="1"/>
  <c r="ADR16" i="1"/>
  <c r="ADR17" i="1"/>
  <c r="ADR18" i="1"/>
  <c r="ADR23" i="1"/>
  <c r="ADR15" i="1"/>
  <c r="ADR8" i="1"/>
  <c r="ADT4" i="1"/>
  <c r="ADT5" i="1"/>
  <c r="ADW5" i="1"/>
  <c r="ADW4" i="1"/>
  <c r="ADV4" i="1"/>
  <c r="ADT6" i="1"/>
  <c r="ADT3" i="1"/>
  <c r="ADT7" i="1"/>
  <c r="ADR13" i="1"/>
  <c r="ADR20" i="1"/>
  <c r="ADR25" i="1"/>
  <c r="ADV5" i="1"/>
  <c r="ADW6" i="1"/>
  <c r="ADV6" i="1"/>
  <c r="ADV7" i="1"/>
  <c r="ADW7" i="1"/>
  <c r="ADS7" i="1"/>
  <c r="ADS11" i="1"/>
  <c r="ADS10" i="1"/>
  <c r="ADS6" i="1"/>
  <c r="ADS3" i="1"/>
  <c r="ADS5" i="1"/>
  <c r="ADS4" i="1"/>
  <c r="ADW3" i="1"/>
  <c r="ADT8" i="1"/>
  <c r="ADV3" i="1"/>
  <c r="ADV8" i="1"/>
  <c r="ADV13" i="1"/>
  <c r="AEA6" i="1"/>
  <c r="ADZ6" i="1"/>
  <c r="AEB6" i="1"/>
  <c r="ADY6" i="1"/>
  <c r="AEC6" i="1"/>
  <c r="ADU6" i="1"/>
  <c r="ADT13" i="1"/>
  <c r="ADW8" i="1"/>
  <c r="ADW13" i="1"/>
  <c r="ADU5" i="1"/>
  <c r="ADZ5" i="1"/>
  <c r="AEC5" i="1"/>
  <c r="ADY5" i="1"/>
  <c r="AEB5" i="1"/>
  <c r="AEA5" i="1"/>
  <c r="AEB10" i="1"/>
  <c r="AEC10" i="1"/>
  <c r="ADY10" i="1"/>
  <c r="AEA10" i="1"/>
  <c r="ADU10" i="1"/>
  <c r="ADZ10" i="1"/>
  <c r="AEB11" i="1"/>
  <c r="AEC11" i="1"/>
  <c r="ADZ11" i="1"/>
  <c r="ADY11" i="1"/>
  <c r="ADU11" i="1"/>
  <c r="AEA11" i="1"/>
  <c r="ADU7" i="1"/>
  <c r="ADY7" i="1"/>
  <c r="ADZ7" i="1"/>
  <c r="AEA7" i="1"/>
  <c r="AEC7" i="1"/>
  <c r="AEB7" i="1"/>
  <c r="AEC4" i="1"/>
  <c r="ADZ4" i="1"/>
  <c r="AEA4" i="1"/>
  <c r="ADY4" i="1"/>
  <c r="AEB4" i="1"/>
  <c r="ADU4" i="1"/>
  <c r="ADS8" i="1"/>
  <c r="AEC3" i="1"/>
  <c r="ADY3" i="1"/>
  <c r="AEA3" i="1"/>
  <c r="AEB3" i="1"/>
  <c r="ADU3" i="1"/>
  <c r="ADZ3" i="1"/>
  <c r="ADZ8" i="1"/>
  <c r="ADZ13" i="1"/>
  <c r="AEC8" i="1"/>
  <c r="AEC13" i="1"/>
  <c r="AEE6" i="1"/>
  <c r="AEE3" i="1"/>
  <c r="AEE7" i="1"/>
  <c r="AEE10" i="1"/>
  <c r="ADU8" i="1"/>
  <c r="ADU13" i="1"/>
  <c r="ADS13" i="1"/>
  <c r="AEE4" i="1"/>
  <c r="AEB8" i="1"/>
  <c r="AEB13" i="1"/>
  <c r="AEA8" i="1"/>
  <c r="AEA13" i="1"/>
  <c r="ADY8" i="1"/>
  <c r="ADY13" i="1"/>
  <c r="AEE11" i="1"/>
  <c r="AEE5" i="1"/>
  <c r="AEE16" i="1"/>
  <c r="AEE17" i="1"/>
  <c r="AEE23" i="1"/>
  <c r="AEE22" i="1"/>
  <c r="AEE19" i="1"/>
  <c r="AEE18" i="1"/>
  <c r="AEE8" i="1"/>
  <c r="AEG4" i="1"/>
  <c r="AEE15" i="1"/>
  <c r="AEG7" i="1"/>
  <c r="AEG5" i="1"/>
  <c r="AEI5" i="1"/>
  <c r="AEG6" i="1"/>
  <c r="AEJ6" i="1"/>
  <c r="AEJ4" i="1"/>
  <c r="AEI4" i="1"/>
  <c r="AEG3" i="1"/>
  <c r="AEI7" i="1"/>
  <c r="AEJ7" i="1"/>
  <c r="AEE13" i="1"/>
  <c r="AEE20" i="1"/>
  <c r="AEE25" i="1"/>
  <c r="AEI6" i="1"/>
  <c r="AEJ5" i="1"/>
  <c r="AEI3" i="1"/>
  <c r="AEJ3" i="1"/>
  <c r="AEG8" i="1"/>
  <c r="AEF7" i="1"/>
  <c r="AEF11" i="1"/>
  <c r="AEF4" i="1"/>
  <c r="AEF3" i="1"/>
  <c r="AEF5" i="1"/>
  <c r="AEF6" i="1"/>
  <c r="AEF10" i="1"/>
  <c r="AEI8" i="1"/>
  <c r="AEI13" i="1"/>
  <c r="AEO11" i="1"/>
  <c r="AEN11" i="1"/>
  <c r="AEH11" i="1"/>
  <c r="AEM11" i="1"/>
  <c r="AEL11" i="1"/>
  <c r="AEP11" i="1"/>
  <c r="AEN7" i="1"/>
  <c r="AEL7" i="1"/>
  <c r="AEH7" i="1"/>
  <c r="AEO7" i="1"/>
  <c r="AEM7" i="1"/>
  <c r="AEP7" i="1"/>
  <c r="AEP5" i="1"/>
  <c r="AEL5" i="1"/>
  <c r="AEH5" i="1"/>
  <c r="AEO5" i="1"/>
  <c r="AEN5" i="1"/>
  <c r="AEM5" i="1"/>
  <c r="AEJ8" i="1"/>
  <c r="AEJ13" i="1"/>
  <c r="AEG13" i="1"/>
  <c r="AEN4" i="1"/>
  <c r="AEM4" i="1"/>
  <c r="AEL4" i="1"/>
  <c r="AEH4" i="1"/>
  <c r="AEP4" i="1"/>
  <c r="AEO4" i="1"/>
  <c r="AEO10" i="1"/>
  <c r="AEL10" i="1"/>
  <c r="AEN10" i="1"/>
  <c r="AEH10" i="1"/>
  <c r="AEP10" i="1"/>
  <c r="AEM10" i="1"/>
  <c r="AEL3" i="1"/>
  <c r="AEF8" i="1"/>
  <c r="AEO3" i="1"/>
  <c r="AEM3" i="1"/>
  <c r="AEP3" i="1"/>
  <c r="AEH3" i="1"/>
  <c r="AEN3" i="1"/>
  <c r="AEM6" i="1"/>
  <c r="AEL6" i="1"/>
  <c r="AEH6" i="1"/>
  <c r="AEN6" i="1"/>
  <c r="AEO6" i="1"/>
  <c r="AEP6" i="1"/>
  <c r="AER4" i="1"/>
  <c r="AER16" i="1"/>
  <c r="AEN8" i="1"/>
  <c r="AEN13" i="1"/>
  <c r="AEP8" i="1"/>
  <c r="AEP13" i="1"/>
  <c r="AER5" i="1"/>
  <c r="AER3" i="1"/>
  <c r="AER10" i="1"/>
  <c r="AEM8" i="1"/>
  <c r="AEM13" i="1"/>
  <c r="AEO8" i="1"/>
  <c r="AEO13" i="1"/>
  <c r="AER11" i="1"/>
  <c r="AER6" i="1"/>
  <c r="AEF13" i="1"/>
  <c r="AEH8" i="1"/>
  <c r="AEH13" i="1"/>
  <c r="AEL8" i="1"/>
  <c r="AEL13" i="1"/>
  <c r="AER7" i="1"/>
  <c r="AER22" i="1"/>
  <c r="AER15" i="1"/>
  <c r="AER8" i="1"/>
  <c r="AET5" i="1"/>
  <c r="AER17" i="1"/>
  <c r="AER18" i="1"/>
  <c r="AER23" i="1"/>
  <c r="AER19" i="1"/>
  <c r="AEV5" i="1"/>
  <c r="AEW5" i="1"/>
  <c r="AET3" i="1"/>
  <c r="AET6" i="1"/>
  <c r="AET7" i="1"/>
  <c r="AER13" i="1"/>
  <c r="AER20" i="1"/>
  <c r="AER25" i="1"/>
  <c r="AET4" i="1"/>
  <c r="AEW4" i="1"/>
  <c r="AEV4" i="1"/>
  <c r="AEW6" i="1"/>
  <c r="AEV6" i="1"/>
  <c r="AEV3" i="1"/>
  <c r="AEW3" i="1"/>
  <c r="AET8" i="1"/>
  <c r="AES4" i="1"/>
  <c r="AES10" i="1"/>
  <c r="AES5" i="1"/>
  <c r="AES11" i="1"/>
  <c r="AES7" i="1"/>
  <c r="AES3" i="1"/>
  <c r="AES6" i="1"/>
  <c r="AEW7" i="1"/>
  <c r="AEV7" i="1"/>
  <c r="AFB6" i="1"/>
  <c r="AEY6" i="1"/>
  <c r="AFA6" i="1"/>
  <c r="AEZ6" i="1"/>
  <c r="AEU6" i="1"/>
  <c r="AFC6" i="1"/>
  <c r="AEZ11" i="1"/>
  <c r="AFC11" i="1"/>
  <c r="AFB11" i="1"/>
  <c r="AFA11" i="1"/>
  <c r="AEU11" i="1"/>
  <c r="AEY11" i="1"/>
  <c r="AET13" i="1"/>
  <c r="AEW8" i="1"/>
  <c r="AEW13" i="1"/>
  <c r="AEZ3" i="1"/>
  <c r="AES8" i="1"/>
  <c r="AEU3" i="1"/>
  <c r="AFA3" i="1"/>
  <c r="AFB3" i="1"/>
  <c r="AFC3" i="1"/>
  <c r="AEY3" i="1"/>
  <c r="AEU4" i="1"/>
  <c r="AEY4" i="1"/>
  <c r="AFA4" i="1"/>
  <c r="AFC4" i="1"/>
  <c r="AEZ4" i="1"/>
  <c r="AFB4" i="1"/>
  <c r="AEV8" i="1"/>
  <c r="AEV13" i="1"/>
  <c r="AFC7" i="1"/>
  <c r="AFA7" i="1"/>
  <c r="AEZ7" i="1"/>
  <c r="AEY7" i="1"/>
  <c r="AEU7" i="1"/>
  <c r="AFB7" i="1"/>
  <c r="AFC5" i="1"/>
  <c r="AFB5" i="1"/>
  <c r="AEU5" i="1"/>
  <c r="AEZ5" i="1"/>
  <c r="AEY5" i="1"/>
  <c r="AFA5" i="1"/>
  <c r="AEZ10" i="1"/>
  <c r="AFC10" i="1"/>
  <c r="AFA10" i="1"/>
  <c r="AFB10" i="1"/>
  <c r="AEY10" i="1"/>
  <c r="AEU10" i="1"/>
  <c r="AFE10" i="1"/>
  <c r="AFE22" i="1"/>
  <c r="AFE5" i="1"/>
  <c r="AFE6" i="1"/>
  <c r="AFE11" i="1"/>
  <c r="AFE4" i="1"/>
  <c r="AFB8" i="1"/>
  <c r="AFB13" i="1"/>
  <c r="AFE7" i="1"/>
  <c r="AFE3" i="1"/>
  <c r="AEU8" i="1"/>
  <c r="AEU13" i="1"/>
  <c r="AES13" i="1"/>
  <c r="AEZ8" i="1"/>
  <c r="AEZ13" i="1"/>
  <c r="AEY8" i="1"/>
  <c r="AEY13" i="1"/>
  <c r="AFC8" i="1"/>
  <c r="AFC13" i="1"/>
  <c r="AFA8" i="1"/>
  <c r="AFA13" i="1"/>
  <c r="AFE16" i="1"/>
  <c r="AFE18" i="1"/>
  <c r="AFE17" i="1"/>
  <c r="AFE23" i="1"/>
  <c r="AFE19" i="1"/>
  <c r="AFE8" i="1"/>
  <c r="AFG5" i="1"/>
  <c r="AFE15" i="1"/>
  <c r="AFG3" i="1"/>
  <c r="AFJ5" i="1"/>
  <c r="AFI5" i="1"/>
  <c r="AFE13" i="1"/>
  <c r="AFE20" i="1"/>
  <c r="AFE25" i="1"/>
  <c r="AFI3" i="1"/>
  <c r="AFJ3" i="1"/>
  <c r="AFG7" i="1"/>
  <c r="AFG6" i="1"/>
  <c r="AFG4" i="1"/>
  <c r="N16" i="4"/>
  <c r="N21" i="4"/>
  <c r="N23" i="4"/>
  <c r="O24" i="4"/>
  <c r="O25" i="4"/>
  <c r="N24" i="4"/>
  <c r="N25" i="4"/>
  <c r="AFI7" i="1"/>
  <c r="AFJ7" i="1"/>
  <c r="AFG8" i="1"/>
  <c r="AFF10" i="1"/>
  <c r="AFF11" i="1"/>
  <c r="AFF6" i="1"/>
  <c r="AFF3" i="1"/>
  <c r="AFF4" i="1"/>
  <c r="AFF7" i="1"/>
  <c r="AFF5" i="1"/>
  <c r="AFJ4" i="1"/>
  <c r="AFI4" i="1"/>
  <c r="AFJ6" i="1"/>
  <c r="AFI6" i="1"/>
  <c r="N28" i="4"/>
  <c r="N26" i="4"/>
  <c r="O26" i="4"/>
  <c r="O28" i="4"/>
  <c r="AFI8" i="1"/>
  <c r="AFI13" i="1"/>
  <c r="AFO4" i="1"/>
  <c r="AFL4" i="1"/>
  <c r="AFH4" i="1"/>
  <c r="AFN4" i="1"/>
  <c r="AFP4" i="1"/>
  <c r="AFM4" i="1"/>
  <c r="AFO3" i="1"/>
  <c r="AFF8" i="1"/>
  <c r="AFP3" i="1"/>
  <c r="AFN3" i="1"/>
  <c r="AFM3" i="1"/>
  <c r="AFL3" i="1"/>
  <c r="AFH3" i="1"/>
  <c r="AFP6" i="1"/>
  <c r="AFL6" i="1"/>
  <c r="AFH6" i="1"/>
  <c r="AFO6" i="1"/>
  <c r="AFN6" i="1"/>
  <c r="AFM6" i="1"/>
  <c r="AFP5" i="1"/>
  <c r="AFH5" i="1"/>
  <c r="AFN5" i="1"/>
  <c r="AFM5" i="1"/>
  <c r="AFO5" i="1"/>
  <c r="AFL5" i="1"/>
  <c r="AFG13" i="1"/>
  <c r="AFJ8" i="1"/>
  <c r="AFJ13" i="1"/>
  <c r="AFH11" i="1"/>
  <c r="AFL11" i="1"/>
  <c r="AFN11" i="1"/>
  <c r="AFP11" i="1"/>
  <c r="AFO11" i="1"/>
  <c r="AFM11" i="1"/>
  <c r="AFM10" i="1"/>
  <c r="AFP10" i="1"/>
  <c r="AFO10" i="1"/>
  <c r="AFL10" i="1"/>
  <c r="AFN10" i="1"/>
  <c r="AFH10" i="1"/>
  <c r="AFL7" i="1"/>
  <c r="AFN7" i="1"/>
  <c r="AFP7" i="1"/>
  <c r="AFH7" i="1"/>
  <c r="AFO7" i="1"/>
  <c r="AFM7" i="1"/>
  <c r="AFR10" i="1"/>
  <c r="AFR6" i="1"/>
  <c r="AFR18" i="1"/>
  <c r="AFR22" i="1"/>
  <c r="AFF13" i="1"/>
  <c r="AFH8" i="1"/>
  <c r="AFH13" i="1"/>
  <c r="AFR3" i="1"/>
  <c r="AFR7" i="1"/>
  <c r="AFM8" i="1"/>
  <c r="AFM13" i="1"/>
  <c r="AFR4" i="1"/>
  <c r="AFR5" i="1"/>
  <c r="AFL8" i="1"/>
  <c r="AFL13" i="1"/>
  <c r="AFN8" i="1"/>
  <c r="AFN13" i="1"/>
  <c r="AFO8" i="1"/>
  <c r="AFO13" i="1"/>
  <c r="AFP8" i="1"/>
  <c r="AFP13" i="1"/>
  <c r="AFR11" i="1"/>
  <c r="AFR8" i="1"/>
  <c r="AFT4" i="1"/>
  <c r="AFR15" i="1"/>
  <c r="AFR17" i="1"/>
  <c r="AFT5" i="1"/>
  <c r="AFR19" i="1"/>
  <c r="AFR23" i="1"/>
  <c r="AFS11" i="1"/>
  <c r="AFR16" i="1"/>
  <c r="AFR13" i="1"/>
  <c r="AFS5" i="1"/>
  <c r="AFW4" i="1"/>
  <c r="AFV4" i="1"/>
  <c r="AGB11" i="1"/>
  <c r="AGC11" i="1"/>
  <c r="AFY11" i="1"/>
  <c r="AFZ11" i="1"/>
  <c r="AFU11" i="1"/>
  <c r="AGA11" i="1"/>
  <c r="AFS10" i="1"/>
  <c r="AFS6" i="1"/>
  <c r="AFT7" i="1"/>
  <c r="AFS4" i="1"/>
  <c r="AFS7" i="1"/>
  <c r="AFS3" i="1"/>
  <c r="AFY5" i="1"/>
  <c r="AFU5" i="1"/>
  <c r="AGC5" i="1"/>
  <c r="AFZ5" i="1"/>
  <c r="AGA5" i="1"/>
  <c r="AGB5" i="1"/>
  <c r="AFW5" i="1"/>
  <c r="AFV5" i="1"/>
  <c r="AFR20" i="1"/>
  <c r="AFR25" i="1"/>
  <c r="AFT6" i="1"/>
  <c r="AFT3" i="1"/>
  <c r="AGE5" i="1"/>
  <c r="AGE17" i="1"/>
  <c r="AGE11" i="1"/>
  <c r="AGA4" i="1"/>
  <c r="AGC4" i="1"/>
  <c r="AGB4" i="1"/>
  <c r="AFZ4" i="1"/>
  <c r="AFY4" i="1"/>
  <c r="AFU4" i="1"/>
  <c r="AFW7" i="1"/>
  <c r="AFV7" i="1"/>
  <c r="AFV6" i="1"/>
  <c r="AFW6" i="1"/>
  <c r="AFZ3" i="1"/>
  <c r="AGA3" i="1"/>
  <c r="AFS8" i="1"/>
  <c r="AGC3" i="1"/>
  <c r="AFY3" i="1"/>
  <c r="AFU3" i="1"/>
  <c r="AGB3" i="1"/>
  <c r="AFZ7" i="1"/>
  <c r="AFY7" i="1"/>
  <c r="AFU7" i="1"/>
  <c r="AGA7" i="1"/>
  <c r="AGC7" i="1"/>
  <c r="AGB7" i="1"/>
  <c r="AGA6" i="1"/>
  <c r="AFZ6" i="1"/>
  <c r="AGC6" i="1"/>
  <c r="AFU6" i="1"/>
  <c r="AFY6" i="1"/>
  <c r="AGB6" i="1"/>
  <c r="AFW3" i="1"/>
  <c r="AFV3" i="1"/>
  <c r="AFT8" i="1"/>
  <c r="AGB10" i="1"/>
  <c r="AGC10" i="1"/>
  <c r="AFY10" i="1"/>
  <c r="AGA10" i="1"/>
  <c r="AFZ10" i="1"/>
  <c r="AFU10" i="1"/>
  <c r="AFS13" i="1"/>
  <c r="AFU8" i="1"/>
  <c r="AFU13" i="1"/>
  <c r="AGE7" i="1"/>
  <c r="AGA8" i="1"/>
  <c r="AGA13" i="1"/>
  <c r="AGE6" i="1"/>
  <c r="AFZ8" i="1"/>
  <c r="AFZ13" i="1"/>
  <c r="AGB8" i="1"/>
  <c r="AGB13" i="1"/>
  <c r="AFT13" i="1"/>
  <c r="AFW8" i="1"/>
  <c r="AFW13" i="1"/>
  <c r="AGE3" i="1"/>
  <c r="AGE23" i="1"/>
  <c r="AFV8" i="1"/>
  <c r="AFV13" i="1"/>
  <c r="AFY8" i="1"/>
  <c r="AFY13" i="1"/>
  <c r="AGE10" i="1"/>
  <c r="AGC8" i="1"/>
  <c r="AGC13" i="1"/>
  <c r="AGE4" i="1"/>
  <c r="AGE22" i="1"/>
  <c r="AGE18" i="1"/>
  <c r="AGE15" i="1"/>
  <c r="AGE8" i="1"/>
  <c r="AGG3" i="1"/>
  <c r="AGE19" i="1"/>
  <c r="AGE16" i="1"/>
  <c r="AGG6" i="1"/>
  <c r="O55" i="4"/>
  <c r="AGG7" i="1"/>
  <c r="AGJ7" i="1"/>
  <c r="O36" i="4"/>
  <c r="AGJ3" i="1"/>
  <c r="AGI3" i="1"/>
  <c r="O39" i="4"/>
  <c r="AGJ6" i="1"/>
  <c r="AGI6" i="1"/>
  <c r="AGE20" i="1"/>
  <c r="AGE25" i="1"/>
  <c r="AGE13" i="1"/>
  <c r="AGG5" i="1"/>
  <c r="O56" i="4"/>
  <c r="O40" i="4"/>
  <c r="AGI7" i="1"/>
  <c r="AGG4" i="1"/>
  <c r="O53" i="4"/>
  <c r="O37" i="4"/>
  <c r="AGJ4" i="1"/>
  <c r="AGI4" i="1"/>
  <c r="AGF5" i="1"/>
  <c r="AGF11" i="1"/>
  <c r="AGF10" i="1"/>
  <c r="AGF3" i="1"/>
  <c r="AGF4" i="1"/>
  <c r="AGF7" i="1"/>
  <c r="AGF6" i="1"/>
  <c r="O38" i="4"/>
  <c r="O54" i="4"/>
  <c r="O58" i="4"/>
  <c r="AGI5" i="1"/>
  <c r="AGJ5" i="1"/>
  <c r="AGG8" i="1"/>
  <c r="AGI8" i="1"/>
  <c r="AGI13" i="1"/>
  <c r="AGN7" i="1"/>
  <c r="AGL7" i="1"/>
  <c r="AGH7" i="1"/>
  <c r="AGM7" i="1"/>
  <c r="AGO7" i="1"/>
  <c r="AGP7" i="1"/>
  <c r="AGN10" i="1"/>
  <c r="AGP10" i="1"/>
  <c r="AGL10" i="1"/>
  <c r="AGO10" i="1"/>
  <c r="AGH10" i="1"/>
  <c r="AGM10" i="1"/>
  <c r="AGG13" i="1"/>
  <c r="O46" i="4"/>
  <c r="O41" i="4"/>
  <c r="AGJ8" i="1"/>
  <c r="AGJ13" i="1"/>
  <c r="AGM4" i="1"/>
  <c r="AGL4" i="1"/>
  <c r="AGO4" i="1"/>
  <c r="AGN4" i="1"/>
  <c r="AGH4" i="1"/>
  <c r="AGP4" i="1"/>
  <c r="AGN11" i="1"/>
  <c r="AGL11" i="1"/>
  <c r="AGH11" i="1"/>
  <c r="AGP11" i="1"/>
  <c r="AGO11" i="1"/>
  <c r="AGM11" i="1"/>
  <c r="AGP5" i="1"/>
  <c r="AGO5" i="1"/>
  <c r="AGN5" i="1"/>
  <c r="AGH5" i="1"/>
  <c r="AGL5" i="1"/>
  <c r="AGM5" i="1"/>
  <c r="AGM6" i="1"/>
  <c r="AGH6" i="1"/>
  <c r="AGO6" i="1"/>
  <c r="AGN6" i="1"/>
  <c r="AGP6" i="1"/>
  <c r="AGL6" i="1"/>
  <c r="AGF8" i="1"/>
  <c r="AGH3" i="1"/>
  <c r="AGL3" i="1"/>
  <c r="AGM3" i="1"/>
  <c r="AGP3" i="1"/>
  <c r="AGN3" i="1"/>
  <c r="AGO3" i="1"/>
  <c r="AGO8" i="1"/>
  <c r="AGO13" i="1"/>
  <c r="AGF13" i="1"/>
  <c r="AGH8" i="1"/>
  <c r="AGH13" i="1"/>
  <c r="AGR5" i="1"/>
  <c r="AGP8" i="1"/>
  <c r="AGP13" i="1"/>
  <c r="AGM8" i="1"/>
  <c r="AGM13" i="1"/>
  <c r="AGR6" i="1"/>
  <c r="AGR11" i="1"/>
  <c r="AGR7" i="1"/>
  <c r="AGR4" i="1"/>
  <c r="AGL8" i="1"/>
  <c r="AGL13" i="1"/>
  <c r="AGN8" i="1"/>
  <c r="AGN13" i="1"/>
  <c r="AGR10" i="1"/>
  <c r="AGR3" i="1"/>
  <c r="AGR18" i="1"/>
  <c r="AGR17" i="1"/>
  <c r="AGR23" i="1"/>
  <c r="AGR19" i="1"/>
  <c r="AGR15" i="1"/>
  <c r="AGR8" i="1"/>
  <c r="AGT4" i="1"/>
  <c r="AGR22" i="1"/>
  <c r="AGR16" i="1"/>
  <c r="AGT5" i="1"/>
  <c r="AGT6" i="1"/>
  <c r="AGW6" i="1"/>
  <c r="AGT3" i="1"/>
  <c r="AGW3" i="1"/>
  <c r="AGT7" i="1"/>
  <c r="AGV7" i="1"/>
  <c r="AGW4" i="1"/>
  <c r="AGV4" i="1"/>
  <c r="AGV3" i="1"/>
  <c r="AGW5" i="1"/>
  <c r="AGV5" i="1"/>
  <c r="AGV6" i="1"/>
  <c r="AGR13" i="1"/>
  <c r="AGR20" i="1"/>
  <c r="AGR25" i="1"/>
  <c r="AGT8" i="1"/>
  <c r="AGW7" i="1"/>
  <c r="AGS11" i="1"/>
  <c r="AGS10" i="1"/>
  <c r="AGS4" i="1"/>
  <c r="AGS6" i="1"/>
  <c r="AGS7" i="1"/>
  <c r="AGS3" i="1"/>
  <c r="AGS5" i="1"/>
  <c r="AGT13" i="1"/>
  <c r="AGW8" i="1"/>
  <c r="AGW13" i="1"/>
  <c r="AGV8" i="1"/>
  <c r="AGV13" i="1"/>
  <c r="AGR27" i="1"/>
  <c r="AHC5" i="1"/>
  <c r="AGU5" i="1"/>
  <c r="AGZ5" i="1"/>
  <c r="AHB5" i="1"/>
  <c r="AGY5" i="1"/>
  <c r="AHA5" i="1"/>
  <c r="AHB3" i="1"/>
  <c r="AGU3" i="1"/>
  <c r="AHE3" i="1"/>
  <c r="AHC3" i="1"/>
  <c r="AGY3" i="1"/>
  <c r="AHA3" i="1"/>
  <c r="AGZ3" i="1"/>
  <c r="AGS8" i="1"/>
  <c r="AHA6" i="1"/>
  <c r="AGY6" i="1"/>
  <c r="AGZ6" i="1"/>
  <c r="AHC6" i="1"/>
  <c r="AHB6" i="1"/>
  <c r="AGU6" i="1"/>
  <c r="AHC4" i="1"/>
  <c r="AHA4" i="1"/>
  <c r="AGY4" i="1"/>
  <c r="AGZ4" i="1"/>
  <c r="AHB4" i="1"/>
  <c r="AGU4" i="1"/>
  <c r="AHC10" i="1"/>
  <c r="AGU10" i="1"/>
  <c r="AGZ10" i="1"/>
  <c r="AGY10" i="1"/>
  <c r="AHA10" i="1"/>
  <c r="AHB10" i="1"/>
  <c r="AGZ7" i="1"/>
  <c r="AHB7" i="1"/>
  <c r="AHC7" i="1"/>
  <c r="AGY7" i="1"/>
  <c r="AGU7" i="1"/>
  <c r="AHA7" i="1"/>
  <c r="AHC11" i="1"/>
  <c r="AHB11" i="1"/>
  <c r="AGU11" i="1"/>
  <c r="AGZ11" i="1"/>
  <c r="AGY11" i="1"/>
  <c r="AHA11" i="1"/>
  <c r="AHE11" i="1"/>
  <c r="AHE15" i="1"/>
  <c r="AHB8" i="1"/>
  <c r="AHB13" i="1"/>
  <c r="AHE10" i="1"/>
  <c r="AHE6" i="1"/>
  <c r="AHA8" i="1"/>
  <c r="AHA13" i="1"/>
  <c r="AGU8" i="1"/>
  <c r="AGU13" i="1"/>
  <c r="AGS13" i="1"/>
  <c r="AGZ8" i="1"/>
  <c r="AGZ13" i="1"/>
  <c r="AGY8" i="1"/>
  <c r="AGY13" i="1"/>
  <c r="AHE5" i="1"/>
  <c r="AHE7" i="1"/>
  <c r="AHE4" i="1"/>
  <c r="AHC8" i="1"/>
  <c r="AHC13" i="1"/>
  <c r="AHE8" i="1"/>
  <c r="AHG5" i="1"/>
  <c r="AHE19" i="1"/>
  <c r="AHE22" i="1"/>
  <c r="AHE17" i="1"/>
  <c r="AHE20" i="1"/>
  <c r="AHE25" i="1"/>
  <c r="AHG3" i="1"/>
  <c r="AHE16" i="1"/>
  <c r="AHE18" i="1"/>
  <c r="AHG6" i="1"/>
  <c r="AHE23" i="1"/>
  <c r="AHG4" i="1"/>
  <c r="AHE13" i="1"/>
  <c r="AHF4" i="1"/>
  <c r="AHG7" i="1"/>
  <c r="AHJ7" i="1"/>
  <c r="AHF11" i="1"/>
  <c r="AHN11" i="1"/>
  <c r="AHF10" i="1"/>
  <c r="AHL10" i="1"/>
  <c r="AHL11" i="1"/>
  <c r="AHN4" i="1"/>
  <c r="AHM4" i="1"/>
  <c r="AHO4" i="1"/>
  <c r="AHP4" i="1"/>
  <c r="AHH4" i="1"/>
  <c r="AHL4" i="1"/>
  <c r="AHI7" i="1"/>
  <c r="AHI3" i="1"/>
  <c r="AHJ3" i="1"/>
  <c r="AHJ6" i="1"/>
  <c r="AHI6" i="1"/>
  <c r="AHE27" i="1"/>
  <c r="AHF3" i="1"/>
  <c r="AHJ5" i="1"/>
  <c r="AHI5" i="1"/>
  <c r="AHF7" i="1"/>
  <c r="AHP10" i="1"/>
  <c r="AHH10" i="1"/>
  <c r="AHO10" i="1"/>
  <c r="AHN10" i="1"/>
  <c r="AHF6" i="1"/>
  <c r="AHJ4" i="1"/>
  <c r="AHI4" i="1"/>
  <c r="AHF5" i="1"/>
  <c r="AHM11" i="1"/>
  <c r="AHO11" i="1"/>
  <c r="AHG8" i="1"/>
  <c r="AHH11" i="1"/>
  <c r="AHR11" i="1"/>
  <c r="AHP11" i="1"/>
  <c r="AHM10" i="1"/>
  <c r="AHN7" i="1"/>
  <c r="AHL7" i="1"/>
  <c r="AHH7" i="1"/>
  <c r="AHO7" i="1"/>
  <c r="AHM7" i="1"/>
  <c r="AHP7" i="1"/>
  <c r="AHN6" i="1"/>
  <c r="AHL6" i="1"/>
  <c r="AHM6" i="1"/>
  <c r="AHH6" i="1"/>
  <c r="AHO6" i="1"/>
  <c r="AHP6" i="1"/>
  <c r="AHI8" i="1"/>
  <c r="AHI13" i="1"/>
  <c r="AHG13" i="1"/>
  <c r="AHJ8" i="1"/>
  <c r="AHJ13" i="1"/>
  <c r="AHR10" i="1"/>
  <c r="AHR4" i="1"/>
  <c r="AHM5" i="1"/>
  <c r="AHL5" i="1"/>
  <c r="AHH5" i="1"/>
  <c r="AHN5" i="1"/>
  <c r="AHP5" i="1"/>
  <c r="AHO5" i="1"/>
  <c r="AHM3" i="1"/>
  <c r="AHL3" i="1"/>
  <c r="AHO3" i="1"/>
  <c r="AHN3" i="1"/>
  <c r="AHF8" i="1"/>
  <c r="AHP3" i="1"/>
  <c r="AHP8" i="1"/>
  <c r="AHP13" i="1"/>
  <c r="AHH3" i="1"/>
  <c r="AHR23" i="1"/>
  <c r="AHR22" i="1"/>
  <c r="AHR3" i="1"/>
  <c r="AHN8" i="1"/>
  <c r="AHN13" i="1"/>
  <c r="AHO8" i="1"/>
  <c r="AHO13" i="1"/>
  <c r="AHR7" i="1"/>
  <c r="AHL8" i="1"/>
  <c r="AHL13" i="1"/>
  <c r="AHR6" i="1"/>
  <c r="AHH8" i="1"/>
  <c r="AHH13" i="1"/>
  <c r="AHF13" i="1"/>
  <c r="AHR5" i="1"/>
  <c r="AHR16" i="1"/>
  <c r="AHM8" i="1"/>
  <c r="AHM13" i="1"/>
  <c r="AHR17" i="1"/>
  <c r="AHR15" i="1"/>
  <c r="AHR8" i="1"/>
  <c r="AHT5" i="1"/>
  <c r="AHR19" i="1"/>
  <c r="AHR18" i="1"/>
  <c r="AHT6" i="1"/>
  <c r="AHW6" i="1"/>
  <c r="AHT7" i="1"/>
  <c r="AHT3" i="1"/>
  <c r="AHT8" i="1"/>
  <c r="AHV5" i="1"/>
  <c r="AHW5" i="1"/>
  <c r="AHW3" i="1"/>
  <c r="AHV3" i="1"/>
  <c r="AHW7" i="1"/>
  <c r="AHV7" i="1"/>
  <c r="AHR13" i="1"/>
  <c r="AHR20" i="1"/>
  <c r="AHR25" i="1"/>
  <c r="AHT4" i="1"/>
  <c r="AHV6" i="1"/>
  <c r="AHT13" i="1"/>
  <c r="AHW8" i="1"/>
  <c r="AHW13" i="1"/>
  <c r="AHW4" i="1"/>
  <c r="AHV4" i="1"/>
  <c r="AHV8" i="1"/>
  <c r="AHV13" i="1"/>
  <c r="AHR27" i="1"/>
  <c r="AHS11" i="1"/>
  <c r="AHS4" i="1"/>
  <c r="AHS10" i="1"/>
  <c r="AHS5" i="1"/>
  <c r="AHS7" i="1"/>
  <c r="AHS3" i="1"/>
  <c r="AHS6" i="1"/>
  <c r="AHY4" i="1"/>
  <c r="AIA4" i="1"/>
  <c r="AHZ4" i="1"/>
  <c r="AIC4" i="1"/>
  <c r="AIB4" i="1"/>
  <c r="AHU4" i="1"/>
  <c r="AIC10" i="1"/>
  <c r="AIA10" i="1"/>
  <c r="AIB10" i="1"/>
  <c r="AHY10" i="1"/>
  <c r="AHU10" i="1"/>
  <c r="AHZ10" i="1"/>
  <c r="AIC11" i="1"/>
  <c r="AHZ11" i="1"/>
  <c r="AIA11" i="1"/>
  <c r="AHU11" i="1"/>
  <c r="AIB11" i="1"/>
  <c r="AHY11" i="1"/>
  <c r="AHZ3" i="1"/>
  <c r="AHS8" i="1"/>
  <c r="AIA3" i="1"/>
  <c r="AHU3" i="1"/>
  <c r="AIC3" i="1"/>
  <c r="AIB3" i="1"/>
  <c r="AHY3" i="1"/>
  <c r="AHZ7" i="1"/>
  <c r="AHY7" i="1"/>
  <c r="AHU7" i="1"/>
  <c r="AIA7" i="1"/>
  <c r="AIB7" i="1"/>
  <c r="AIC7" i="1"/>
  <c r="AIA6" i="1"/>
  <c r="AHU6" i="1"/>
  <c r="AHZ6" i="1"/>
  <c r="AIB6" i="1"/>
  <c r="AIC6" i="1"/>
  <c r="AHY6" i="1"/>
  <c r="AIA5" i="1"/>
  <c r="AHZ5" i="1"/>
  <c r="AHU5" i="1"/>
  <c r="AIE5" i="1"/>
  <c r="AIC5" i="1"/>
  <c r="AHY5" i="1"/>
  <c r="AIB5" i="1"/>
  <c r="AIB8" i="1"/>
  <c r="AIB13" i="1"/>
  <c r="AIE11" i="1"/>
  <c r="AIC8" i="1"/>
  <c r="AIC13" i="1"/>
  <c r="AIE3" i="1"/>
  <c r="AIE4" i="1"/>
  <c r="AIA8" i="1"/>
  <c r="AIA13" i="1"/>
  <c r="AHU8" i="1"/>
  <c r="AHU13" i="1"/>
  <c r="AHS13" i="1"/>
  <c r="AHZ8" i="1"/>
  <c r="AHZ13" i="1"/>
  <c r="AIE17" i="1"/>
  <c r="AIE7" i="1"/>
  <c r="AIE10" i="1"/>
  <c r="AIE6" i="1"/>
  <c r="AHY8" i="1"/>
  <c r="AHY13" i="1"/>
  <c r="AIE18" i="1"/>
  <c r="AIE22" i="1"/>
  <c r="AIE16" i="1"/>
  <c r="AIE15" i="1"/>
  <c r="AIE8" i="1"/>
  <c r="AIG6" i="1"/>
  <c r="AIE19" i="1"/>
  <c r="AIE23" i="1"/>
  <c r="AIJ6" i="1"/>
  <c r="AII6" i="1"/>
  <c r="AIG7" i="1"/>
  <c r="AIG4" i="1"/>
  <c r="AIE20" i="1"/>
  <c r="AIE25" i="1"/>
  <c r="AIE13" i="1"/>
  <c r="AIG5" i="1"/>
  <c r="AIG3" i="1"/>
  <c r="AII7" i="1"/>
  <c r="AIJ7" i="1"/>
  <c r="AIJ3" i="1"/>
  <c r="AII3" i="1"/>
  <c r="AIG8" i="1"/>
  <c r="AII5" i="1"/>
  <c r="AIJ5" i="1"/>
  <c r="AIE27" i="1"/>
  <c r="AIF5" i="1"/>
  <c r="AIF4" i="1"/>
  <c r="AIF3" i="1"/>
  <c r="AIF6" i="1"/>
  <c r="AIF7" i="1"/>
  <c r="AIF11" i="1"/>
  <c r="AIF10" i="1"/>
  <c r="AIJ4" i="1"/>
  <c r="AII4" i="1"/>
  <c r="AII8" i="1"/>
  <c r="AII13" i="1"/>
  <c r="AIM10" i="1"/>
  <c r="AIN10" i="1"/>
  <c r="AIL10" i="1"/>
  <c r="AIO10" i="1"/>
  <c r="AIH10" i="1"/>
  <c r="AIP10" i="1"/>
  <c r="AIM11" i="1"/>
  <c r="AIN11" i="1"/>
  <c r="AIL11" i="1"/>
  <c r="AIH11" i="1"/>
  <c r="AIP11" i="1"/>
  <c r="AIO11" i="1"/>
  <c r="AIH7" i="1"/>
  <c r="AIM7" i="1"/>
  <c r="AIP7" i="1"/>
  <c r="AIN7" i="1"/>
  <c r="AIL7" i="1"/>
  <c r="AIO7" i="1"/>
  <c r="AIO6" i="1"/>
  <c r="AIL6" i="1"/>
  <c r="AIP6" i="1"/>
  <c r="AIN6" i="1"/>
  <c r="AIM6" i="1"/>
  <c r="AIH6" i="1"/>
  <c r="AIP5" i="1"/>
  <c r="AIL5" i="1"/>
  <c r="AIH5" i="1"/>
  <c r="AIN5" i="1"/>
  <c r="AIO5" i="1"/>
  <c r="AIM5" i="1"/>
  <c r="AIG13" i="1"/>
  <c r="AIJ8" i="1"/>
  <c r="AIJ13" i="1"/>
  <c r="AIH3" i="1"/>
  <c r="AIO3" i="1"/>
  <c r="AIM3" i="1"/>
  <c r="AIF8" i="1"/>
  <c r="AIP3" i="1"/>
  <c r="AIN3" i="1"/>
  <c r="AIL3" i="1"/>
  <c r="AIN4" i="1"/>
  <c r="AIH4" i="1"/>
  <c r="AIO4" i="1"/>
  <c r="AIL4" i="1"/>
  <c r="AIP4" i="1"/>
  <c r="AIM4" i="1"/>
  <c r="AIL8" i="1"/>
  <c r="AIL13" i="1"/>
  <c r="AIP8" i="1"/>
  <c r="AIP13" i="1"/>
  <c r="AIR6" i="1"/>
  <c r="AIR7" i="1"/>
  <c r="AIH8" i="1"/>
  <c r="AIH13" i="1"/>
  <c r="AIF13" i="1"/>
  <c r="AIR5" i="1"/>
  <c r="AIN8" i="1"/>
  <c r="AIN13" i="1"/>
  <c r="AIM8" i="1"/>
  <c r="AIM13" i="1"/>
  <c r="AIO8" i="1"/>
  <c r="AIO13" i="1"/>
  <c r="AIR11" i="1"/>
  <c r="AIR10" i="1"/>
  <c r="AIR4" i="1"/>
  <c r="AIR3" i="1"/>
  <c r="AIR8" i="1"/>
  <c r="AIT3" i="1"/>
  <c r="AIR15" i="1"/>
  <c r="AIR22" i="1"/>
  <c r="AIR19" i="1"/>
  <c r="AIR17" i="1"/>
  <c r="AIT5" i="1"/>
  <c r="AIR16" i="1"/>
  <c r="AIR23" i="1"/>
  <c r="AIR18" i="1"/>
  <c r="AIV3" i="1"/>
  <c r="AIW3" i="1"/>
  <c r="AIW5" i="1"/>
  <c r="AIV5" i="1"/>
  <c r="AIT6" i="1"/>
  <c r="AIT4" i="1"/>
  <c r="AIR13" i="1"/>
  <c r="AIR20" i="1"/>
  <c r="AIR25" i="1"/>
  <c r="AIT7" i="1"/>
  <c r="AIW4" i="1"/>
  <c r="AIV4" i="1"/>
  <c r="AIW6" i="1"/>
  <c r="AIV6" i="1"/>
  <c r="AIV7" i="1"/>
  <c r="AIW7" i="1"/>
  <c r="AIT8" i="1"/>
  <c r="AIR27" i="1"/>
  <c r="AIS3" i="1"/>
  <c r="AIS6" i="1"/>
  <c r="AIS4" i="1"/>
  <c r="AIS7" i="1"/>
  <c r="AIS5" i="1"/>
  <c r="AIS11" i="1"/>
  <c r="AIS10" i="1"/>
  <c r="AIW8" i="1"/>
  <c r="AIW13" i="1"/>
  <c r="AIT13" i="1"/>
  <c r="AJB10" i="1"/>
  <c r="AJC10" i="1"/>
  <c r="AIY10" i="1"/>
  <c r="AIU10" i="1"/>
  <c r="AIZ10" i="1"/>
  <c r="AJA10" i="1"/>
  <c r="AIV8" i="1"/>
  <c r="AIV13" i="1"/>
  <c r="AIZ6" i="1"/>
  <c r="AJA6" i="1"/>
  <c r="AJC6" i="1"/>
  <c r="AJB6" i="1"/>
  <c r="AIY6" i="1"/>
  <c r="AIU6" i="1"/>
  <c r="AJB11" i="1"/>
  <c r="AIZ11" i="1"/>
  <c r="AJC11" i="1"/>
  <c r="AIY11" i="1"/>
  <c r="AIU11" i="1"/>
  <c r="AJA11" i="1"/>
  <c r="AJA5" i="1"/>
  <c r="AJC5" i="1"/>
  <c r="AIZ5" i="1"/>
  <c r="AIU5" i="1"/>
  <c r="AIY5" i="1"/>
  <c r="AJB5" i="1"/>
  <c r="AJA7" i="1"/>
  <c r="AIU7" i="1"/>
  <c r="AIZ7" i="1"/>
  <c r="AIY7" i="1"/>
  <c r="AJB7" i="1"/>
  <c r="AJC7" i="1"/>
  <c r="AJA4" i="1"/>
  <c r="AIZ4" i="1"/>
  <c r="AJC4" i="1"/>
  <c r="AJB4" i="1"/>
  <c r="AIU4" i="1"/>
  <c r="AIY4" i="1"/>
  <c r="AIU3" i="1"/>
  <c r="AJB3" i="1"/>
  <c r="AJA3" i="1"/>
  <c r="AIY3" i="1"/>
  <c r="AJC3" i="1"/>
  <c r="AIZ3" i="1"/>
  <c r="AIS8" i="1"/>
  <c r="AJE3" i="1"/>
  <c r="AJC8" i="1"/>
  <c r="AJC13" i="1"/>
  <c r="AJE10" i="1"/>
  <c r="AJE22" i="1"/>
  <c r="AJE4" i="1"/>
  <c r="AJE15" i="1"/>
  <c r="AJE6" i="1"/>
  <c r="AJE16" i="1"/>
  <c r="AIZ8" i="1"/>
  <c r="AIZ13" i="1"/>
  <c r="AIY8" i="1"/>
  <c r="AIY13" i="1"/>
  <c r="AJA8" i="1"/>
  <c r="AJA13" i="1"/>
  <c r="AIU8" i="1"/>
  <c r="AIU13" i="1"/>
  <c r="AIS13" i="1"/>
  <c r="AJE7" i="1"/>
  <c r="AJE11" i="1"/>
  <c r="AJB8" i="1"/>
  <c r="AJB13" i="1"/>
  <c r="AJE5" i="1"/>
  <c r="AJE18" i="1"/>
  <c r="AJE17" i="1"/>
  <c r="AJE8" i="1"/>
  <c r="AJG6" i="1"/>
  <c r="AJE23" i="1"/>
  <c r="AJE19" i="1"/>
  <c r="AJG7" i="1"/>
  <c r="AJG5" i="1"/>
  <c r="AJJ5" i="1"/>
  <c r="AJJ6" i="1"/>
  <c r="AJI6" i="1"/>
  <c r="AJJ7" i="1"/>
  <c r="AJI7" i="1"/>
  <c r="AJE20" i="1"/>
  <c r="AJE25" i="1"/>
  <c r="AJE13" i="1"/>
  <c r="AJG3" i="1"/>
  <c r="AJG4" i="1"/>
  <c r="AJI5" i="1"/>
  <c r="AJE27" i="1"/>
  <c r="AJF4" i="1"/>
  <c r="AJF3" i="1"/>
  <c r="AJF10" i="1"/>
  <c r="AJF11" i="1"/>
  <c r="AJF6" i="1"/>
  <c r="AJF7" i="1"/>
  <c r="AJF5" i="1"/>
  <c r="AJI4" i="1"/>
  <c r="AJJ4" i="1"/>
  <c r="AJI3" i="1"/>
  <c r="AJG8" i="1"/>
  <c r="AJJ3" i="1"/>
  <c r="AJI8" i="1"/>
  <c r="AJI13" i="1"/>
  <c r="AJN7" i="1"/>
  <c r="AJH7" i="1"/>
  <c r="AJL7" i="1"/>
  <c r="AJM7" i="1"/>
  <c r="AJO7" i="1"/>
  <c r="AJP7" i="1"/>
  <c r="AJN6" i="1"/>
  <c r="AJH6" i="1"/>
  <c r="AJL6" i="1"/>
  <c r="AJO6" i="1"/>
  <c r="AJP6" i="1"/>
  <c r="AJM6" i="1"/>
  <c r="AJP11" i="1"/>
  <c r="AJN11" i="1"/>
  <c r="AJM11" i="1"/>
  <c r="AJL11" i="1"/>
  <c r="AJH11" i="1"/>
  <c r="AJO11" i="1"/>
  <c r="AJG13" i="1"/>
  <c r="AJJ8" i="1"/>
  <c r="AJJ13" i="1"/>
  <c r="AJP10" i="1"/>
  <c r="AJM10" i="1"/>
  <c r="AJN10" i="1"/>
  <c r="AJL10" i="1"/>
  <c r="AJH10" i="1"/>
  <c r="AJO10" i="1"/>
  <c r="AJL3" i="1"/>
  <c r="AJH3" i="1"/>
  <c r="AJM3" i="1"/>
  <c r="AJF8" i="1"/>
  <c r="AJP3" i="1"/>
  <c r="AJN3" i="1"/>
  <c r="AJO3" i="1"/>
  <c r="AJL4" i="1"/>
  <c r="AJP4" i="1"/>
  <c r="AJN4" i="1"/>
  <c r="AJH4" i="1"/>
  <c r="AJM4" i="1"/>
  <c r="AJO4" i="1"/>
  <c r="AJM5" i="1"/>
  <c r="AJL5" i="1"/>
  <c r="AJH5" i="1"/>
  <c r="AJN5" i="1"/>
  <c r="AJP5" i="1"/>
  <c r="AJO5" i="1"/>
  <c r="AJL8" i="1"/>
  <c r="AJL13" i="1"/>
  <c r="AJR6" i="1"/>
  <c r="AJR18" i="1"/>
  <c r="AJN8" i="1"/>
  <c r="AJN13" i="1"/>
  <c r="AJP8" i="1"/>
  <c r="AJP13" i="1"/>
  <c r="AJM8" i="1"/>
  <c r="AJM13" i="1"/>
  <c r="AJR4" i="1"/>
  <c r="AJR5" i="1"/>
  <c r="AJR10" i="1"/>
  <c r="AJR11" i="1"/>
  <c r="AJR7" i="1"/>
  <c r="AJF13" i="1"/>
  <c r="AJH8" i="1"/>
  <c r="AJH13" i="1"/>
  <c r="AJR3" i="1"/>
  <c r="AJO8" i="1"/>
  <c r="AJO13" i="1"/>
  <c r="AJR16" i="1"/>
  <c r="AJR17" i="1"/>
  <c r="AJR15" i="1"/>
  <c r="AJR8" i="1"/>
  <c r="AJT6" i="1"/>
  <c r="AJR23" i="1"/>
  <c r="AJR19" i="1"/>
  <c r="AJR22" i="1"/>
  <c r="AJT5" i="1"/>
  <c r="AJT7" i="1"/>
  <c r="AJX6" i="1"/>
  <c r="AJW6" i="1"/>
  <c r="AJV6" i="1"/>
  <c r="AJT3" i="1"/>
  <c r="AJT4" i="1"/>
  <c r="AJR20" i="1"/>
  <c r="AJR25" i="1"/>
  <c r="AJR13" i="1"/>
  <c r="AJW5" i="1"/>
  <c r="AJX5" i="1"/>
  <c r="AJV5" i="1"/>
  <c r="AJX4" i="1"/>
  <c r="AJW4" i="1"/>
  <c r="AJV4" i="1"/>
  <c r="AJT8" i="1"/>
  <c r="AJX3" i="1"/>
  <c r="AJV3" i="1"/>
  <c r="AJW3" i="1"/>
  <c r="AJS6" i="1"/>
  <c r="AJS10" i="1"/>
  <c r="AJS11" i="1"/>
  <c r="AJS7" i="1"/>
  <c r="AJS5" i="1"/>
  <c r="AJS4" i="1"/>
  <c r="AJS3" i="1"/>
  <c r="AJW7" i="1"/>
  <c r="AJX7" i="1"/>
  <c r="AJV7" i="1"/>
  <c r="AJR27" i="1"/>
  <c r="AJX8" i="1"/>
  <c r="AJX13" i="1"/>
  <c r="AJV8" i="1"/>
  <c r="AJV13" i="1"/>
  <c r="AJW8" i="1"/>
  <c r="AJW13" i="1"/>
  <c r="AJT13" i="1"/>
  <c r="AJY7" i="1"/>
  <c r="AJU7" i="1"/>
  <c r="AKA7" i="1"/>
  <c r="AJZ7" i="1"/>
  <c r="AKB7" i="1"/>
  <c r="AKC7" i="1"/>
  <c r="AKC11" i="1"/>
  <c r="AJY11" i="1"/>
  <c r="AKA11" i="1"/>
  <c r="AJZ11" i="1"/>
  <c r="AJU11" i="1"/>
  <c r="AKB11" i="1"/>
  <c r="AKC10" i="1"/>
  <c r="AJY10" i="1"/>
  <c r="AKA10" i="1"/>
  <c r="AJZ10" i="1"/>
  <c r="AJU10" i="1"/>
  <c r="AKB10" i="1"/>
  <c r="AJY4" i="1"/>
  <c r="AKC4" i="1"/>
  <c r="AJZ4" i="1"/>
  <c r="AJU4" i="1"/>
  <c r="AKA4" i="1"/>
  <c r="AKB4" i="1"/>
  <c r="AJY5" i="1"/>
  <c r="AJZ5" i="1"/>
  <c r="AKB5" i="1"/>
  <c r="AKA5" i="1"/>
  <c r="AKC5" i="1"/>
  <c r="AJU5" i="1"/>
  <c r="AKA6" i="1"/>
  <c r="AJZ6" i="1"/>
  <c r="AKB6" i="1"/>
  <c r="AKC6" i="1"/>
  <c r="AJU6" i="1"/>
  <c r="AJY6" i="1"/>
  <c r="AJZ3" i="1"/>
  <c r="AKA3" i="1"/>
  <c r="AKC3" i="1"/>
  <c r="AJY3" i="1"/>
  <c r="AJU3" i="1"/>
  <c r="AJS8" i="1"/>
  <c r="AKB3" i="1"/>
  <c r="AKE3" i="1"/>
  <c r="AKC8" i="1"/>
  <c r="AKC13" i="1"/>
  <c r="AKA8" i="1"/>
  <c r="AKA13" i="1"/>
  <c r="AKE5" i="1"/>
  <c r="AKE4" i="1"/>
  <c r="AKB8" i="1"/>
  <c r="AKB13" i="1"/>
  <c r="AKE6" i="1"/>
  <c r="AKE11" i="1"/>
  <c r="AJS13" i="1"/>
  <c r="AJU8" i="1"/>
  <c r="AJU13" i="1"/>
  <c r="AKE7" i="1"/>
  <c r="AKE10" i="1"/>
  <c r="AJY8" i="1"/>
  <c r="AJY13" i="1"/>
  <c r="AJZ8" i="1"/>
  <c r="AJZ13" i="1"/>
  <c r="AKE8" i="1"/>
  <c r="AKE13" i="1"/>
  <c r="AKF6" i="1"/>
  <c r="AKF3" i="1"/>
  <c r="AKL3" i="1"/>
  <c r="AKG3" i="1"/>
  <c r="AKJ3" i="1"/>
  <c r="AKF11" i="1"/>
  <c r="AKO11" i="1"/>
  <c r="AKP6" i="1"/>
  <c r="AKM6" i="1"/>
  <c r="AKH6" i="1"/>
  <c r="AKO6" i="1"/>
  <c r="AKL6" i="1"/>
  <c r="AKN6" i="1"/>
  <c r="AKG6" i="1"/>
  <c r="AKF4" i="1"/>
  <c r="AKI3" i="1"/>
  <c r="AKF5" i="1"/>
  <c r="AKG7" i="1"/>
  <c r="AKG5" i="1"/>
  <c r="AKM3" i="1"/>
  <c r="AKF7" i="1"/>
  <c r="AKF10" i="1"/>
  <c r="AKG4" i="1"/>
  <c r="AKL11" i="1"/>
  <c r="AKP3" i="1"/>
  <c r="AKO3" i="1"/>
  <c r="AKN3" i="1"/>
  <c r="AKH3" i="1"/>
  <c r="AKN11" i="1"/>
  <c r="AKG8" i="1"/>
  <c r="AKG13" i="1"/>
  <c r="AKH11" i="1"/>
  <c r="AKM11" i="1"/>
  <c r="AKP11" i="1"/>
  <c r="AKI4" i="1"/>
  <c r="AKJ4" i="1"/>
  <c r="AKP4" i="1"/>
  <c r="AKH4" i="1"/>
  <c r="AKO4" i="1"/>
  <c r="AKM4" i="1"/>
  <c r="AKL4" i="1"/>
  <c r="AKN4" i="1"/>
  <c r="AKJ6" i="1"/>
  <c r="AKI6" i="1"/>
  <c r="AKM7" i="1"/>
  <c r="AKL7" i="1"/>
  <c r="AKN7" i="1"/>
  <c r="AKP7" i="1"/>
  <c r="AKO7" i="1"/>
  <c r="AKH7" i="1"/>
  <c r="AKI5" i="1"/>
  <c r="AKJ5" i="1"/>
  <c r="AKF8" i="1"/>
  <c r="AKO10" i="1"/>
  <c r="AKP10" i="1"/>
  <c r="AKL10" i="1"/>
  <c r="AKM10" i="1"/>
  <c r="AKN10" i="1"/>
  <c r="AKH10" i="1"/>
  <c r="AKI7" i="1"/>
  <c r="AKJ7" i="1"/>
  <c r="AKP5" i="1"/>
  <c r="AKN5" i="1"/>
  <c r="AKM5" i="1"/>
  <c r="AKL5" i="1"/>
  <c r="AKO5" i="1"/>
  <c r="AKH5" i="1"/>
  <c r="AKR3" i="1"/>
  <c r="AKR11" i="1"/>
  <c r="AKJ8" i="1"/>
  <c r="AKJ13" i="1"/>
  <c r="AKP8" i="1"/>
  <c r="AKP13" i="1"/>
  <c r="AKR6" i="1"/>
  <c r="AKR18" i="1"/>
  <c r="AKI8" i="1"/>
  <c r="AKI13" i="1"/>
  <c r="AKR23" i="1"/>
  <c r="AKL8" i="1"/>
  <c r="AKL13" i="1"/>
  <c r="AKM8" i="1"/>
  <c r="AKM13" i="1"/>
  <c r="AKR4" i="1"/>
  <c r="AKO8" i="1"/>
  <c r="AKO13" i="1"/>
  <c r="AKR15" i="1"/>
  <c r="AKF13" i="1"/>
  <c r="AKH8" i="1"/>
  <c r="AKH13" i="1"/>
  <c r="AKR5" i="1"/>
  <c r="AKN8" i="1"/>
  <c r="AKN13" i="1"/>
  <c r="AKR10" i="1"/>
  <c r="AKR7" i="1"/>
  <c r="AKR19" i="1"/>
  <c r="AKR17" i="1"/>
  <c r="AKR16" i="1"/>
  <c r="AKR22" i="1"/>
  <c r="AKR8" i="1"/>
  <c r="AKT7" i="1"/>
  <c r="AKV7" i="1"/>
  <c r="AKW7" i="1"/>
  <c r="AKT5" i="1"/>
  <c r="AKT3" i="1"/>
  <c r="AKT6" i="1"/>
  <c r="AKT4" i="1"/>
  <c r="AKR13" i="1"/>
  <c r="AKR20" i="1"/>
  <c r="AKR25" i="1"/>
  <c r="AKW4" i="1"/>
  <c r="AKV4" i="1"/>
  <c r="AKW5" i="1"/>
  <c r="AKV5" i="1"/>
  <c r="AKR27" i="1"/>
  <c r="AKS3" i="1"/>
  <c r="AKS6" i="1"/>
  <c r="AKS11" i="1"/>
  <c r="AKS7" i="1"/>
  <c r="AKS5" i="1"/>
  <c r="AKS10" i="1"/>
  <c r="AKS4" i="1"/>
  <c r="AKW6" i="1"/>
  <c r="AKV6" i="1"/>
  <c r="AKW3" i="1"/>
  <c r="AKV3" i="1"/>
  <c r="AKT8" i="1"/>
  <c r="AKV8" i="1"/>
  <c r="AKV13" i="1"/>
  <c r="ALC11" i="1"/>
  <c r="AKZ11" i="1"/>
  <c r="ALB11" i="1"/>
  <c r="AKY11" i="1"/>
  <c r="AKU11" i="1"/>
  <c r="ALA11" i="1"/>
  <c r="AKU3" i="1"/>
  <c r="AKZ3" i="1"/>
  <c r="AKS8" i="1"/>
  <c r="ALA3" i="1"/>
  <c r="ALB3" i="1"/>
  <c r="ALC3" i="1"/>
  <c r="AKY3" i="1"/>
  <c r="AKY4" i="1"/>
  <c r="AKZ4" i="1"/>
  <c r="ALA4" i="1"/>
  <c r="ALC4" i="1"/>
  <c r="ALB4" i="1"/>
  <c r="AKU4" i="1"/>
  <c r="ALC10" i="1"/>
  <c r="AKZ10" i="1"/>
  <c r="ALB10" i="1"/>
  <c r="AKU10" i="1"/>
  <c r="AKY10" i="1"/>
  <c r="ALA10" i="1"/>
  <c r="AKU5" i="1"/>
  <c r="AKY5" i="1"/>
  <c r="AKZ5" i="1"/>
  <c r="ALC5" i="1"/>
  <c r="ALA5" i="1"/>
  <c r="ALB5" i="1"/>
  <c r="ALC6" i="1"/>
  <c r="ALA6" i="1"/>
  <c r="AKY6" i="1"/>
  <c r="AKU6" i="1"/>
  <c r="ALB6" i="1"/>
  <c r="AKZ6" i="1"/>
  <c r="AKW8" i="1"/>
  <c r="AKW13" i="1"/>
  <c r="AKT13" i="1"/>
  <c r="ALA7" i="1"/>
  <c r="AKY7" i="1"/>
  <c r="AKZ7" i="1"/>
  <c r="ALC7" i="1"/>
  <c r="ALB7" i="1"/>
  <c r="AKU7" i="1"/>
  <c r="AKZ8" i="1"/>
  <c r="AKZ13" i="1"/>
  <c r="ALE10" i="1"/>
  <c r="ALE3" i="1"/>
  <c r="AKY8" i="1"/>
  <c r="AKY13" i="1"/>
  <c r="ALE6" i="1"/>
  <c r="ALC8" i="1"/>
  <c r="ALC13" i="1"/>
  <c r="ALE4" i="1"/>
  <c r="ALB8" i="1"/>
  <c r="ALB13" i="1"/>
  <c r="ALE5" i="1"/>
  <c r="ALA8" i="1"/>
  <c r="ALA13" i="1"/>
  <c r="ALE7" i="1"/>
  <c r="ALE11" i="1"/>
  <c r="AKU8" i="1"/>
  <c r="AKU13" i="1"/>
  <c r="AKS13" i="1"/>
  <c r="ALE16" i="1"/>
  <c r="ALE23" i="1"/>
  <c r="ALE19" i="1"/>
  <c r="ALE15" i="1"/>
  <c r="ALE8" i="1"/>
  <c r="ALE17" i="1"/>
  <c r="ALE18" i="1"/>
  <c r="ALE22" i="1"/>
  <c r="ALE13" i="1"/>
  <c r="ALE20" i="1"/>
  <c r="ALE25" i="1"/>
  <c r="ALG6" i="1"/>
  <c r="ALG5" i="1"/>
  <c r="ALG7" i="1"/>
  <c r="ALG4" i="1"/>
  <c r="ALG3" i="1"/>
  <c r="ALJ4" i="1"/>
  <c r="ALI4" i="1"/>
  <c r="ALJ3" i="1"/>
  <c r="ALI3" i="1"/>
  <c r="ALG8" i="1"/>
  <c r="ALJ7" i="1"/>
  <c r="ALI7" i="1"/>
  <c r="ALJ5" i="1"/>
  <c r="ALI5" i="1"/>
  <c r="ALI6" i="1"/>
  <c r="ALJ6" i="1"/>
  <c r="ALE27" i="1"/>
  <c r="ALF7" i="1"/>
  <c r="ALF10" i="1"/>
  <c r="ALF4" i="1"/>
  <c r="ALF5" i="1"/>
  <c r="ALF3" i="1"/>
  <c r="ALF11" i="1"/>
  <c r="ALF6" i="1"/>
  <c r="ALP10" i="1"/>
  <c r="ALL10" i="1"/>
  <c r="ALN10" i="1"/>
  <c r="ALM10" i="1"/>
  <c r="ALO10" i="1"/>
  <c r="ALH10" i="1"/>
  <c r="ALM7" i="1"/>
  <c r="ALL7" i="1"/>
  <c r="ALH7" i="1"/>
  <c r="ALN7" i="1"/>
  <c r="ALO7" i="1"/>
  <c r="ALP7" i="1"/>
  <c r="ALI8" i="1"/>
  <c r="ALI13" i="1"/>
  <c r="ALP11" i="1"/>
  <c r="ALL11" i="1"/>
  <c r="ALH11" i="1"/>
  <c r="ALN11" i="1"/>
  <c r="ALM11" i="1"/>
  <c r="ALO11" i="1"/>
  <c r="ALL5" i="1"/>
  <c r="ALH5" i="1"/>
  <c r="ALN5" i="1"/>
  <c r="ALM5" i="1"/>
  <c r="ALO5" i="1"/>
  <c r="ALP5" i="1"/>
  <c r="ALM4" i="1"/>
  <c r="ALN4" i="1"/>
  <c r="ALO4" i="1"/>
  <c r="ALP4" i="1"/>
  <c r="ALL4" i="1"/>
  <c r="ALH4" i="1"/>
  <c r="ALG13" i="1"/>
  <c r="ALJ8" i="1"/>
  <c r="ALJ13" i="1"/>
  <c r="ALH6" i="1"/>
  <c r="ALP6" i="1"/>
  <c r="ALM6" i="1"/>
  <c r="ALL6" i="1"/>
  <c r="ALO6" i="1"/>
  <c r="ALN6" i="1"/>
  <c r="ALL3" i="1"/>
  <c r="ALF8" i="1"/>
  <c r="ALO3" i="1"/>
  <c r="ALP3" i="1"/>
  <c r="ALM3" i="1"/>
  <c r="ALN3" i="1"/>
  <c r="ALH3" i="1"/>
  <c r="ALL8" i="1"/>
  <c r="ALL13" i="1"/>
  <c r="ALP8" i="1"/>
  <c r="ALP13" i="1"/>
  <c r="ALN8" i="1"/>
  <c r="ALN13" i="1"/>
  <c r="ALM8" i="1"/>
  <c r="ALM13" i="1"/>
  <c r="ALO8" i="1"/>
  <c r="ALO13" i="1"/>
  <c r="ALH8" i="1"/>
  <c r="ALH13" i="1"/>
  <c r="ALF13" i="1"/>
  <c r="ALR8" i="1"/>
  <c r="ALT4" i="1"/>
  <c r="ALT5" i="1"/>
  <c r="ALT6" i="1"/>
  <c r="ALT7" i="1"/>
  <c r="ALT3" i="1"/>
  <c r="ALR25" i="1"/>
  <c r="ALR13" i="1"/>
  <c r="ALW3" i="1"/>
  <c r="ALV3" i="1"/>
  <c r="ALT8" i="1"/>
  <c r="ALW7" i="1"/>
  <c r="ALV7" i="1"/>
  <c r="ALW6" i="1"/>
  <c r="ALV6" i="1"/>
  <c r="ALV5" i="1"/>
  <c r="ALW5" i="1"/>
  <c r="ALR27" i="1"/>
  <c r="ALS7" i="1"/>
  <c r="ALS3" i="1"/>
  <c r="ALS5" i="1"/>
  <c r="ALS10" i="1"/>
  <c r="ALS6" i="1"/>
  <c r="ALS11" i="1"/>
  <c r="ALS4" i="1"/>
  <c r="ALW4" i="1"/>
  <c r="ALV4" i="1"/>
  <c r="AMC11" i="1"/>
  <c r="ALZ11" i="1"/>
  <c r="ALU11" i="1"/>
  <c r="AMA11" i="1"/>
  <c r="AMB11" i="1"/>
  <c r="ALY11" i="1"/>
  <c r="AMC6" i="1"/>
  <c r="ALZ6" i="1"/>
  <c r="ALY6" i="1"/>
  <c r="ALU6" i="1"/>
  <c r="AMB6" i="1"/>
  <c r="AMA6" i="1"/>
  <c r="AMC10" i="1"/>
  <c r="ALZ10" i="1"/>
  <c r="AMA10" i="1"/>
  <c r="ALY10" i="1"/>
  <c r="AMB10" i="1"/>
  <c r="ALU10" i="1"/>
  <c r="AMB5" i="1"/>
  <c r="ALY5" i="1"/>
  <c r="AMA5" i="1"/>
  <c r="ALZ5" i="1"/>
  <c r="ALU5" i="1"/>
  <c r="AMC5" i="1"/>
  <c r="AMC3" i="1"/>
  <c r="ALS8" i="1"/>
  <c r="ALY3" i="1"/>
  <c r="AMB3" i="1"/>
  <c r="AMA3" i="1"/>
  <c r="ALZ3" i="1"/>
  <c r="ALU3" i="1"/>
  <c r="ALY7" i="1"/>
  <c r="ALZ7" i="1"/>
  <c r="ALU7" i="1"/>
  <c r="AMA7" i="1"/>
  <c r="AMB7" i="1"/>
  <c r="AMC7" i="1"/>
  <c r="ALT13" i="1"/>
  <c r="ALW8" i="1"/>
  <c r="ALW13" i="1"/>
  <c r="ALV8" i="1"/>
  <c r="ALV13" i="1"/>
  <c r="AMA4" i="1"/>
  <c r="ALZ4" i="1"/>
  <c r="AMB4" i="1"/>
  <c r="AMC4" i="1"/>
  <c r="ALY4" i="1"/>
  <c r="ALU4" i="1"/>
  <c r="AME3" i="1"/>
  <c r="AME4" i="1"/>
  <c r="AMA8" i="1"/>
  <c r="AMA13" i="1"/>
  <c r="AMB8" i="1"/>
  <c r="AMB13" i="1"/>
  <c r="AME6" i="1"/>
  <c r="AME5" i="1"/>
  <c r="ALY8" i="1"/>
  <c r="ALY13" i="1"/>
  <c r="AME15" i="1"/>
  <c r="ALZ8" i="1"/>
  <c r="ALZ13" i="1"/>
  <c r="AME7" i="1"/>
  <c r="ALS13" i="1"/>
  <c r="ALU8" i="1"/>
  <c r="ALU13" i="1"/>
  <c r="AME10" i="1"/>
  <c r="AME11" i="1"/>
  <c r="AMC8" i="1"/>
  <c r="AMC13" i="1"/>
  <c r="AME22" i="1"/>
  <c r="AME17" i="1"/>
  <c r="AME16" i="1"/>
  <c r="AME23" i="1"/>
  <c r="AME18" i="1"/>
  <c r="AME19" i="1"/>
  <c r="AME8" i="1"/>
  <c r="AMG3" i="1"/>
  <c r="AMG4" i="1"/>
  <c r="AMG6" i="1"/>
  <c r="AMJ6" i="1"/>
  <c r="AMJ4" i="1"/>
  <c r="AMI4" i="1"/>
  <c r="AMI3" i="1"/>
  <c r="AMJ3" i="1"/>
  <c r="AMG7" i="1"/>
  <c r="AMG5" i="1"/>
  <c r="AMI6" i="1"/>
  <c r="AME13" i="1"/>
  <c r="AME20" i="1"/>
  <c r="AME25" i="1"/>
  <c r="AMI5" i="1"/>
  <c r="AMJ5" i="1"/>
  <c r="AMJ7" i="1"/>
  <c r="AMI7" i="1"/>
  <c r="AMI8" i="1"/>
  <c r="AMI13" i="1"/>
  <c r="AME27" i="1"/>
  <c r="AMF3" i="1"/>
  <c r="AMF4" i="1"/>
  <c r="AMF7" i="1"/>
  <c r="AMF11" i="1"/>
  <c r="AMF10" i="1"/>
  <c r="AMF5" i="1"/>
  <c r="AMF6" i="1"/>
  <c r="AMG8" i="1"/>
  <c r="AMM3" i="1"/>
  <c r="AMH3" i="1"/>
  <c r="AMF8" i="1"/>
  <c r="AMO3" i="1"/>
  <c r="AMN3" i="1"/>
  <c r="AMP3" i="1"/>
  <c r="AML3" i="1"/>
  <c r="AMO11" i="1"/>
  <c r="AMP11" i="1"/>
  <c r="AML11" i="1"/>
  <c r="AMH11" i="1"/>
  <c r="AMN11" i="1"/>
  <c r="AMM11" i="1"/>
  <c r="AMH4" i="1"/>
  <c r="AMO4" i="1"/>
  <c r="AML4" i="1"/>
  <c r="AMN4" i="1"/>
  <c r="AMM4" i="1"/>
  <c r="AMP4" i="1"/>
  <c r="AMJ8" i="1"/>
  <c r="AMJ13" i="1"/>
  <c r="AMG13" i="1"/>
  <c r="AMN6" i="1"/>
  <c r="AML6" i="1"/>
  <c r="AMP6" i="1"/>
  <c r="AMH6" i="1"/>
  <c r="AMO6" i="1"/>
  <c r="AMM6" i="1"/>
  <c r="AMH5" i="1"/>
  <c r="AMN5" i="1"/>
  <c r="AML5" i="1"/>
  <c r="AMM5" i="1"/>
  <c r="AMP5" i="1"/>
  <c r="AMO5" i="1"/>
  <c r="AMO10" i="1"/>
  <c r="AML10" i="1"/>
  <c r="AMP10" i="1"/>
  <c r="AMN10" i="1"/>
  <c r="AMH10" i="1"/>
  <c r="AMM10" i="1"/>
  <c r="AMP7" i="1"/>
  <c r="AMH7" i="1"/>
  <c r="AML7" i="1"/>
  <c r="AMN7" i="1"/>
  <c r="AMM7" i="1"/>
  <c r="AMO7" i="1"/>
  <c r="AMR10" i="1"/>
  <c r="AMR11" i="1"/>
  <c r="AMN8" i="1"/>
  <c r="AMN13" i="1"/>
  <c r="AMO8" i="1"/>
  <c r="AMO13" i="1"/>
  <c r="AMH8" i="1"/>
  <c r="AMH13" i="1"/>
  <c r="AMF13" i="1"/>
  <c r="AML8" i="1"/>
  <c r="AML13" i="1"/>
  <c r="AMR4" i="1"/>
  <c r="AMR5" i="1"/>
  <c r="AMR3" i="1"/>
  <c r="AMR22" i="1"/>
  <c r="AMP8" i="1"/>
  <c r="AMP13" i="1"/>
  <c r="AMR7" i="1"/>
  <c r="AMR6" i="1"/>
  <c r="AMM8" i="1"/>
  <c r="AMM13" i="1"/>
  <c r="AMR17" i="1"/>
  <c r="AMR18" i="1"/>
  <c r="AMR16" i="1"/>
  <c r="AMR19" i="1"/>
  <c r="AMR15" i="1"/>
  <c r="AMR8" i="1"/>
  <c r="AMT6" i="1"/>
  <c r="AMR23" i="1"/>
  <c r="AMT7" i="1"/>
  <c r="AMR13" i="1"/>
  <c r="AMR20" i="1"/>
  <c r="AMR25" i="1"/>
  <c r="AMW7" i="1"/>
  <c r="AMV7" i="1"/>
  <c r="AMT5" i="1"/>
  <c r="AMW6" i="1"/>
  <c r="AMV6" i="1"/>
  <c r="AMT4" i="1"/>
  <c r="AMT3" i="1"/>
  <c r="AMW4" i="1"/>
  <c r="AMV4" i="1"/>
  <c r="AMW5" i="1"/>
  <c r="AMV5" i="1"/>
  <c r="AMW3" i="1"/>
  <c r="AMV3" i="1"/>
  <c r="AMT8" i="1"/>
  <c r="AMR27" i="1"/>
  <c r="AMS10" i="1"/>
  <c r="AMS6" i="1"/>
  <c r="AMS7" i="1"/>
  <c r="AMS5" i="1"/>
  <c r="AMS3" i="1"/>
  <c r="AMS4" i="1"/>
  <c r="AMS11" i="1"/>
  <c r="ANC11" i="1"/>
  <c r="AMU11" i="1"/>
  <c r="AMY11" i="1"/>
  <c r="ANA11" i="1"/>
  <c r="AMZ11" i="1"/>
  <c r="ANB11" i="1"/>
  <c r="AMY3" i="1"/>
  <c r="AMZ3" i="1"/>
  <c r="AMS8" i="1"/>
  <c r="ANC3" i="1"/>
  <c r="ANB3" i="1"/>
  <c r="ANA3" i="1"/>
  <c r="AMU3" i="1"/>
  <c r="ANA4" i="1"/>
  <c r="AMU4" i="1"/>
  <c r="AMZ4" i="1"/>
  <c r="ANB4" i="1"/>
  <c r="ANC4" i="1"/>
  <c r="AMY4" i="1"/>
  <c r="ANA5" i="1"/>
  <c r="AMU5" i="1"/>
  <c r="ANC5" i="1"/>
  <c r="ANB5" i="1"/>
  <c r="AMY5" i="1"/>
  <c r="AMZ5" i="1"/>
  <c r="AMV8" i="1"/>
  <c r="AMV13" i="1"/>
  <c r="AMT13" i="1"/>
  <c r="AMW8" i="1"/>
  <c r="AMW13" i="1"/>
  <c r="ANC7" i="1"/>
  <c r="ANA7" i="1"/>
  <c r="AMZ7" i="1"/>
  <c r="AMU7" i="1"/>
  <c r="ANB7" i="1"/>
  <c r="AMY7" i="1"/>
  <c r="ANC6" i="1"/>
  <c r="AMU6" i="1"/>
  <c r="ANB6" i="1"/>
  <c r="ANA6" i="1"/>
  <c r="AMY6" i="1"/>
  <c r="AMZ6" i="1"/>
  <c r="ANC10" i="1"/>
  <c r="AMU10" i="1"/>
  <c r="ANB10" i="1"/>
  <c r="ANA10" i="1"/>
  <c r="AMY10" i="1"/>
  <c r="AMZ10" i="1"/>
  <c r="ANE7" i="1"/>
  <c r="ANE19" i="1"/>
  <c r="ANE10" i="1"/>
  <c r="ANA8" i="1"/>
  <c r="ANA13" i="1"/>
  <c r="ANE4" i="1"/>
  <c r="AMY8" i="1"/>
  <c r="AMY13" i="1"/>
  <c r="ANE5" i="1"/>
  <c r="ANB8" i="1"/>
  <c r="ANB13" i="1"/>
  <c r="ANE22" i="1"/>
  <c r="ANE6" i="1"/>
  <c r="ANC8" i="1"/>
  <c r="ANC13" i="1"/>
  <c r="ANE11" i="1"/>
  <c r="AMZ8" i="1"/>
  <c r="AMZ13" i="1"/>
  <c r="ANE3" i="1"/>
  <c r="AMS13" i="1"/>
  <c r="AMU8" i="1"/>
  <c r="AMU13" i="1"/>
  <c r="ANE23" i="1"/>
  <c r="ANE17" i="1"/>
  <c r="ANE18" i="1"/>
  <c r="ANE15" i="1"/>
  <c r="ANE8" i="1"/>
  <c r="ANG6" i="1"/>
  <c r="ANE16" i="1"/>
  <c r="ANJ6" i="1"/>
  <c r="ANI6" i="1"/>
  <c r="ANG5" i="1"/>
  <c r="ANG3" i="1"/>
  <c r="ANG4" i="1"/>
  <c r="ANE13" i="1"/>
  <c r="ANE20" i="1"/>
  <c r="ANE25" i="1"/>
  <c r="ANG7" i="1"/>
  <c r="ANE27" i="1"/>
  <c r="ANF7" i="1"/>
  <c r="ANF10" i="1"/>
  <c r="ANF6" i="1"/>
  <c r="ANF11" i="1"/>
  <c r="ANF4" i="1"/>
  <c r="ANF5" i="1"/>
  <c r="ANF3" i="1"/>
  <c r="ANI3" i="1"/>
  <c r="ANJ3" i="1"/>
  <c r="ANG8" i="1"/>
  <c r="ANJ5" i="1"/>
  <c r="ANI5" i="1"/>
  <c r="ANJ7" i="1"/>
  <c r="ANI7" i="1"/>
  <c r="ANJ4" i="1"/>
  <c r="ANI4" i="1"/>
  <c r="ANL5" i="1"/>
  <c r="ANH5" i="1"/>
  <c r="ANN5" i="1"/>
  <c r="ANM5" i="1"/>
  <c r="ANO5" i="1"/>
  <c r="ANP5" i="1"/>
  <c r="ANM4" i="1"/>
  <c r="ANN4" i="1"/>
  <c r="ANO4" i="1"/>
  <c r="ANP4" i="1"/>
  <c r="ANH4" i="1"/>
  <c r="ANL4" i="1"/>
  <c r="ANM6" i="1"/>
  <c r="ANP6" i="1"/>
  <c r="ANL6" i="1"/>
  <c r="ANH6" i="1"/>
  <c r="ANO6" i="1"/>
  <c r="ANN6" i="1"/>
  <c r="ANG13" i="1"/>
  <c r="ANJ8" i="1"/>
  <c r="ANJ13" i="1"/>
  <c r="ANO10" i="1"/>
  <c r="ANP10" i="1"/>
  <c r="ANN10" i="1"/>
  <c r="ANM10" i="1"/>
  <c r="ANL10" i="1"/>
  <c r="ANH10" i="1"/>
  <c r="ANP3" i="1"/>
  <c r="ANL3" i="1"/>
  <c r="ANH3" i="1"/>
  <c r="ANN3" i="1"/>
  <c r="ANM3" i="1"/>
  <c r="ANM8" i="1"/>
  <c r="ANF8" i="1"/>
  <c r="ANO3" i="1"/>
  <c r="ANM7" i="1"/>
  <c r="ANN7" i="1"/>
  <c r="ANL7" i="1"/>
  <c r="ANP7" i="1"/>
  <c r="ANH7" i="1"/>
  <c r="ANO7" i="1"/>
  <c r="ANO11" i="1"/>
  <c r="ANP11" i="1"/>
  <c r="ANH11" i="1"/>
  <c r="ANM11" i="1"/>
  <c r="ANN11" i="1"/>
  <c r="ANL11" i="1"/>
  <c r="ANI8" i="1"/>
  <c r="ANI13" i="1"/>
  <c r="ANR6" i="1"/>
  <c r="ANR18" i="1"/>
  <c r="ANN8" i="1"/>
  <c r="ANN13" i="1"/>
  <c r="ANM13" i="1"/>
  <c r="ANR7" i="1"/>
  <c r="ANH8" i="1"/>
  <c r="ANH13" i="1"/>
  <c r="ANF13" i="1"/>
  <c r="ANL8" i="1"/>
  <c r="ANL13" i="1"/>
  <c r="ANP8" i="1"/>
  <c r="ANP13" i="1"/>
  <c r="ANR4" i="1"/>
  <c r="ANR3" i="1"/>
  <c r="ANR11" i="1"/>
  <c r="ANR10" i="1"/>
  <c r="ANR5" i="1"/>
  <c r="ANO8" i="1"/>
  <c r="ANO13" i="1"/>
  <c r="ANR16" i="1"/>
  <c r="ANR8" i="1"/>
  <c r="ANR15" i="1"/>
  <c r="ANR17" i="1"/>
  <c r="ANR23" i="1"/>
  <c r="ANR19" i="1"/>
  <c r="ANR22" i="1"/>
  <c r="ANR20" i="1"/>
  <c r="ANR25" i="1"/>
  <c r="ANR13" i="1"/>
  <c r="ANT6" i="1"/>
  <c r="ANT3" i="1"/>
  <c r="ANT7" i="1"/>
  <c r="ANT5" i="1"/>
  <c r="ANT4" i="1"/>
  <c r="ANW4" i="1"/>
  <c r="ANV4" i="1"/>
  <c r="ANW6" i="1"/>
  <c r="ANV6" i="1"/>
  <c r="ANW5" i="1"/>
  <c r="ANV5" i="1"/>
  <c r="ANW3" i="1"/>
  <c r="ANT8" i="1"/>
  <c r="ANV3" i="1"/>
  <c r="ANR27" i="1"/>
  <c r="ANS6" i="1"/>
  <c r="ANS7" i="1"/>
  <c r="ANS5" i="1"/>
  <c r="ANS4" i="1"/>
  <c r="ANS3" i="1"/>
  <c r="ANS11" i="1"/>
  <c r="ANS10" i="1"/>
  <c r="ANV7" i="1"/>
  <c r="ANW7" i="1"/>
  <c r="AOC3" i="1"/>
  <c r="ANY3" i="1"/>
  <c r="AOB3" i="1"/>
  <c r="ANZ3" i="1"/>
  <c r="AOA3" i="1"/>
  <c r="ANU3" i="1"/>
  <c r="ANS8" i="1"/>
  <c r="AOB6" i="1"/>
  <c r="ANY6" i="1"/>
  <c r="AOA6" i="1"/>
  <c r="AOC6" i="1"/>
  <c r="ANU6" i="1"/>
  <c r="ANZ6" i="1"/>
  <c r="ANW8" i="1"/>
  <c r="ANW13" i="1"/>
  <c r="ANT13" i="1"/>
  <c r="ANZ4" i="1"/>
  <c r="AOA4" i="1"/>
  <c r="AOC4" i="1"/>
  <c r="ANY4" i="1"/>
  <c r="AOB4" i="1"/>
  <c r="ANU4" i="1"/>
  <c r="ANY5" i="1"/>
  <c r="ANZ5" i="1"/>
  <c r="AOC5" i="1"/>
  <c r="AOA5" i="1"/>
  <c r="AOB5" i="1"/>
  <c r="ANU5" i="1"/>
  <c r="AOB11" i="1"/>
  <c r="AOC11" i="1"/>
  <c r="ANU11" i="1"/>
  <c r="ANY11" i="1"/>
  <c r="ANZ11" i="1"/>
  <c r="AOA11" i="1"/>
  <c r="AOA7" i="1"/>
  <c r="ANY7" i="1"/>
  <c r="AOC7" i="1"/>
  <c r="ANZ7" i="1"/>
  <c r="ANU7" i="1"/>
  <c r="AOB7" i="1"/>
  <c r="AOB10" i="1"/>
  <c r="AOC10" i="1"/>
  <c r="ANZ10" i="1"/>
  <c r="ANY10" i="1"/>
  <c r="ANU10" i="1"/>
  <c r="AOA10" i="1"/>
  <c r="ANV8" i="1"/>
  <c r="ANV13" i="1"/>
  <c r="AOA8" i="1"/>
  <c r="AOE7" i="1"/>
  <c r="AOE11" i="1"/>
  <c r="AOE3" i="1"/>
  <c r="AOE4" i="1"/>
  <c r="AOE10" i="1"/>
  <c r="AOE5" i="1"/>
  <c r="AOB8" i="1"/>
  <c r="AOB13" i="1"/>
  <c r="AOE6" i="1"/>
  <c r="ANY8" i="1"/>
  <c r="ANY13" i="1"/>
  <c r="ANU8" i="1"/>
  <c r="ANU13" i="1"/>
  <c r="ANS13" i="1"/>
  <c r="AOA13" i="1"/>
  <c r="ANZ8" i="1"/>
  <c r="ANZ13" i="1"/>
  <c r="AOC8" i="1"/>
  <c r="AOC13" i="1"/>
  <c r="AOE17" i="1"/>
  <c r="AOE22" i="1"/>
  <c r="AOE15" i="1"/>
  <c r="AOE8" i="1"/>
  <c r="AOG6" i="1"/>
  <c r="AOI6" i="1"/>
  <c r="AOE18" i="1"/>
  <c r="AOE23" i="1"/>
  <c r="AOE16" i="1"/>
  <c r="AOE19" i="1"/>
  <c r="AOG3" i="1"/>
  <c r="AOI3" i="1"/>
  <c r="AOG4" i="1"/>
  <c r="AOI4" i="1"/>
  <c r="AOG5" i="1"/>
  <c r="AOI5" i="1"/>
  <c r="AOG7" i="1"/>
  <c r="AOE13" i="1"/>
  <c r="AOE20" i="1"/>
  <c r="AOE25" i="1"/>
  <c r="AOJ6" i="1"/>
  <c r="AOJ3" i="1"/>
  <c r="AOJ5" i="1"/>
  <c r="AOG8" i="1"/>
  <c r="AOJ4" i="1"/>
  <c r="AOJ7" i="1"/>
  <c r="AOI7" i="1"/>
  <c r="AOF5" i="1"/>
  <c r="AOF4" i="1"/>
  <c r="AOF3" i="1"/>
  <c r="AOH3" i="1"/>
  <c r="AOF6" i="1"/>
  <c r="AOF7" i="1"/>
  <c r="AOG13" i="1"/>
  <c r="AOJ8" i="1"/>
  <c r="AOJ13" i="1"/>
  <c r="AOE27" i="1"/>
  <c r="AOF11" i="1"/>
  <c r="AOF10" i="1"/>
  <c r="AOI8" i="1"/>
  <c r="AOI13" i="1"/>
  <c r="AOL7" i="1"/>
  <c r="AOP7" i="1"/>
  <c r="AOH7" i="1"/>
  <c r="AOM7" i="1"/>
  <c r="AOO7" i="1"/>
  <c r="AON7" i="1"/>
  <c r="AOF8" i="1"/>
  <c r="AOM3" i="1"/>
  <c r="AOO3" i="1"/>
  <c r="AOP3" i="1"/>
  <c r="AON3" i="1"/>
  <c r="AOL3" i="1"/>
  <c r="AOO4" i="1"/>
  <c r="AOM4" i="1"/>
  <c r="AOH4" i="1"/>
  <c r="AOP4" i="1"/>
  <c r="AOL4" i="1"/>
  <c r="AON4" i="1"/>
  <c r="AOH6" i="1"/>
  <c r="AOM6" i="1"/>
  <c r="AOP6" i="1"/>
  <c r="AOO6" i="1"/>
  <c r="AON6" i="1"/>
  <c r="AOL6" i="1"/>
  <c r="AOO5" i="1"/>
  <c r="AOM5" i="1"/>
  <c r="AOH5" i="1"/>
  <c r="AOP5" i="1"/>
  <c r="AON5" i="1"/>
  <c r="AOL5" i="1"/>
  <c r="AOM11" i="1"/>
  <c r="AOH11" i="1"/>
  <c r="AOO11" i="1"/>
  <c r="AON11" i="1"/>
  <c r="AOL11" i="1"/>
  <c r="AOP11" i="1"/>
  <c r="AOM10" i="1"/>
  <c r="AOH10" i="1"/>
  <c r="AOP10" i="1"/>
  <c r="AON10" i="1"/>
  <c r="AOO10" i="1"/>
  <c r="AOL10" i="1"/>
  <c r="AOL8" i="1"/>
  <c r="AOL13" i="1"/>
  <c r="AOR4" i="1"/>
  <c r="AOF13" i="1"/>
  <c r="AOH8" i="1"/>
  <c r="AOR3" i="1"/>
  <c r="AOR5" i="1"/>
  <c r="AOP8" i="1"/>
  <c r="AOP13" i="1"/>
  <c r="AON8" i="1"/>
  <c r="AON13" i="1"/>
  <c r="AOO8" i="1"/>
  <c r="AOO13" i="1"/>
  <c r="AOR6" i="1"/>
  <c r="AOR7" i="1"/>
  <c r="AOM8" i="1"/>
  <c r="AOM13" i="1"/>
  <c r="AOR10" i="1"/>
  <c r="AOH13" i="1"/>
  <c r="AOR11" i="1"/>
  <c r="AOR23" i="1"/>
  <c r="AOR17" i="1"/>
  <c r="AOR19" i="1"/>
  <c r="AOR18" i="1"/>
  <c r="AOR16" i="1"/>
  <c r="AOR22" i="1"/>
  <c r="AOT3" i="1"/>
  <c r="AOR15" i="1"/>
  <c r="AOR8" i="1"/>
  <c r="AOR20" i="1"/>
  <c r="AOR25" i="1"/>
  <c r="AOT5" i="1"/>
  <c r="AOW5" i="1"/>
  <c r="AOW3" i="1"/>
  <c r="AOT4" i="1"/>
  <c r="AOW4" i="1"/>
  <c r="AOT6" i="1"/>
  <c r="AOW6" i="1"/>
  <c r="AOT7" i="1"/>
  <c r="AOW7" i="1"/>
  <c r="AOR13" i="1"/>
  <c r="AOR27" i="1"/>
  <c r="AOS5" i="1"/>
  <c r="AOS10" i="1"/>
  <c r="AOS11" i="1"/>
  <c r="AOS7" i="1"/>
  <c r="AOS6" i="1"/>
  <c r="AOS4" i="1"/>
  <c r="AOS3" i="1"/>
  <c r="AOT8" i="1"/>
  <c r="APA4" i="1"/>
  <c r="AOU4" i="1"/>
  <c r="APB4" i="1"/>
  <c r="APC4" i="1"/>
  <c r="AOY4" i="1"/>
  <c r="AOZ4" i="1"/>
  <c r="AOU6" i="1"/>
  <c r="AOZ6" i="1"/>
  <c r="APC6" i="1"/>
  <c r="AOY6" i="1"/>
  <c r="APA6" i="1"/>
  <c r="APB6" i="1"/>
  <c r="AOU3" i="1"/>
  <c r="AOY3" i="1"/>
  <c r="APB3" i="1"/>
  <c r="AOS8" i="1"/>
  <c r="AOZ3" i="1"/>
  <c r="APA3" i="1"/>
  <c r="APC3" i="1"/>
  <c r="APC11" i="1"/>
  <c r="AOZ11" i="1"/>
  <c r="APA11" i="1"/>
  <c r="APB11" i="1"/>
  <c r="AOY11" i="1"/>
  <c r="AOU11" i="1"/>
  <c r="APC10" i="1"/>
  <c r="AOU10" i="1"/>
  <c r="AOZ10" i="1"/>
  <c r="AOY10" i="1"/>
  <c r="APA10" i="1"/>
  <c r="APB10" i="1"/>
  <c r="AOY5" i="1"/>
  <c r="APB5" i="1"/>
  <c r="AOZ5" i="1"/>
  <c r="APA5" i="1"/>
  <c r="APC5" i="1"/>
  <c r="AOU5" i="1"/>
  <c r="AOT13" i="1"/>
  <c r="AOW8" i="1"/>
  <c r="AOW13" i="1"/>
  <c r="APA7" i="1"/>
  <c r="AOZ7" i="1"/>
  <c r="APC7" i="1"/>
  <c r="AOY7" i="1"/>
  <c r="AOU7" i="1"/>
  <c r="APE7" i="1"/>
  <c r="APB7" i="1"/>
  <c r="APE19" i="1"/>
  <c r="APE10" i="1"/>
  <c r="APC8" i="1"/>
  <c r="APC13" i="1"/>
  <c r="APB8" i="1"/>
  <c r="APB13" i="1"/>
  <c r="APE6" i="1"/>
  <c r="APA8" i="1"/>
  <c r="APA13" i="1"/>
  <c r="AOY8" i="1"/>
  <c r="AOY13" i="1"/>
  <c r="APE4" i="1"/>
  <c r="AOU8" i="1"/>
  <c r="AOU13" i="1"/>
  <c r="AOS13" i="1"/>
  <c r="APE5" i="1"/>
  <c r="APE11" i="1"/>
  <c r="AOZ8" i="1"/>
  <c r="AOZ13" i="1"/>
  <c r="APE3" i="1"/>
  <c r="APE16" i="1"/>
  <c r="APE17" i="1"/>
  <c r="APE18" i="1"/>
  <c r="APE23" i="1"/>
  <c r="APE8" i="1"/>
  <c r="APE15" i="1"/>
  <c r="APE22" i="1"/>
  <c r="APE13" i="1"/>
  <c r="APE20" i="1"/>
  <c r="APE25" i="1"/>
  <c r="APG7" i="1"/>
  <c r="APJ7" i="1"/>
  <c r="APG4" i="1"/>
  <c r="APJ4" i="1"/>
  <c r="APG3" i="1"/>
  <c r="APG5" i="1"/>
  <c r="APJ5" i="1"/>
  <c r="APG6" i="1"/>
  <c r="APJ6" i="1"/>
  <c r="APJ3" i="1"/>
  <c r="APG8" i="1"/>
  <c r="APE27" i="1"/>
  <c r="APF7" i="1"/>
  <c r="APF3" i="1"/>
  <c r="APF4" i="1"/>
  <c r="APF5" i="1"/>
  <c r="APF11" i="1"/>
  <c r="APF10" i="1"/>
  <c r="APF6" i="1"/>
  <c r="APP10" i="1"/>
  <c r="APH10" i="1"/>
  <c r="APM10" i="1"/>
  <c r="APO10" i="1"/>
  <c r="APN10" i="1"/>
  <c r="APL10" i="1"/>
  <c r="APP11" i="1"/>
  <c r="APH11" i="1"/>
  <c r="APO11" i="1"/>
  <c r="APM11" i="1"/>
  <c r="APL11" i="1"/>
  <c r="APN11" i="1"/>
  <c r="APH7" i="1"/>
  <c r="APN7" i="1"/>
  <c r="APP7" i="1"/>
  <c r="APM7" i="1"/>
  <c r="APO7" i="1"/>
  <c r="APL7" i="1"/>
  <c r="APM5" i="1"/>
  <c r="APN5" i="1"/>
  <c r="APH5" i="1"/>
  <c r="APP5" i="1"/>
  <c r="APL5" i="1"/>
  <c r="APO5" i="1"/>
  <c r="APO6" i="1"/>
  <c r="APL6" i="1"/>
  <c r="APM6" i="1"/>
  <c r="APN6" i="1"/>
  <c r="APP6" i="1"/>
  <c r="APH6" i="1"/>
  <c r="APO4" i="1"/>
  <c r="APM4" i="1"/>
  <c r="APP4" i="1"/>
  <c r="APH4" i="1"/>
  <c r="APL4" i="1"/>
  <c r="APN4" i="1"/>
  <c r="APG13" i="1"/>
  <c r="APJ8" i="1"/>
  <c r="APJ13" i="1"/>
  <c r="APH3" i="1"/>
  <c r="APR3" i="1"/>
  <c r="APM3" i="1"/>
  <c r="APN3" i="1"/>
  <c r="APP3" i="1"/>
  <c r="APF8" i="1"/>
  <c r="APO3" i="1"/>
  <c r="APL3" i="1"/>
  <c r="APF13" i="1"/>
  <c r="APH8" i="1"/>
  <c r="APH13" i="1"/>
  <c r="APP8" i="1"/>
  <c r="APP13" i="1"/>
  <c r="APR4" i="1"/>
  <c r="APR10" i="1"/>
  <c r="APO8" i="1"/>
  <c r="APO13" i="1"/>
  <c r="APM8" i="1"/>
  <c r="APM13" i="1"/>
  <c r="APR23" i="1"/>
  <c r="APR11" i="1"/>
  <c r="APR15" i="1"/>
  <c r="APR6" i="1"/>
  <c r="APL8" i="1"/>
  <c r="APL13" i="1"/>
  <c r="APN8" i="1"/>
  <c r="APN13" i="1"/>
  <c r="APR5" i="1"/>
  <c r="APR7" i="1"/>
  <c r="APR16" i="1"/>
  <c r="APR19" i="1"/>
  <c r="APR18" i="1"/>
  <c r="APR17" i="1"/>
  <c r="APR8" i="1"/>
  <c r="APT4" i="1"/>
  <c r="APW4" i="1"/>
  <c r="APR22" i="1"/>
  <c r="APT5" i="1"/>
  <c r="APW5" i="1"/>
  <c r="APT6" i="1"/>
  <c r="APW6" i="1"/>
  <c r="APT7" i="1"/>
  <c r="APW7" i="1"/>
  <c r="APR20" i="1"/>
  <c r="APR25" i="1"/>
  <c r="APR13" i="1"/>
  <c r="APT3" i="1"/>
  <c r="APR27" i="1"/>
  <c r="APS3" i="1"/>
  <c r="APS10" i="1"/>
  <c r="APS5" i="1"/>
  <c r="APS11" i="1"/>
  <c r="APS4" i="1"/>
  <c r="APS7" i="1"/>
  <c r="APS6" i="1"/>
  <c r="APW3" i="1"/>
  <c r="APT8" i="1"/>
  <c r="APU7" i="1"/>
  <c r="AQA7" i="1"/>
  <c r="AQB7" i="1"/>
  <c r="APZ7" i="1"/>
  <c r="AQC7" i="1"/>
  <c r="APY7" i="1"/>
  <c r="AQC10" i="1"/>
  <c r="APZ10" i="1"/>
  <c r="APU10" i="1"/>
  <c r="AQB10" i="1"/>
  <c r="APY10" i="1"/>
  <c r="AQA10" i="1"/>
  <c r="AQB4" i="1"/>
  <c r="APY4" i="1"/>
  <c r="APZ4" i="1"/>
  <c r="APU4" i="1"/>
  <c r="AQE4" i="1"/>
  <c r="AQC4" i="1"/>
  <c r="AQA4" i="1"/>
  <c r="AQB6" i="1"/>
  <c r="AQC6" i="1"/>
  <c r="APU6" i="1"/>
  <c r="AQA6" i="1"/>
  <c r="APY6" i="1"/>
  <c r="APZ6" i="1"/>
  <c r="APU5" i="1"/>
  <c r="APZ5" i="1"/>
  <c r="AQA5" i="1"/>
  <c r="AQB5" i="1"/>
  <c r="APY5" i="1"/>
  <c r="AQC5" i="1"/>
  <c r="APW8" i="1"/>
  <c r="APW13" i="1"/>
  <c r="APT13" i="1"/>
  <c r="AQA3" i="1"/>
  <c r="AQA8" i="1"/>
  <c r="APZ3" i="1"/>
  <c r="AQB3" i="1"/>
  <c r="APU3" i="1"/>
  <c r="AQE3" i="1"/>
  <c r="AQC3" i="1"/>
  <c r="APS8" i="1"/>
  <c r="APY3" i="1"/>
  <c r="APY8" i="1"/>
  <c r="AQC11" i="1"/>
  <c r="APZ11" i="1"/>
  <c r="AQA11" i="1"/>
  <c r="APU11" i="1"/>
  <c r="AQB11" i="1"/>
  <c r="APY11" i="1"/>
  <c r="AQE16" i="1"/>
  <c r="AQE11" i="1"/>
  <c r="APY13" i="1"/>
  <c r="AQB8" i="1"/>
  <c r="AQB13" i="1"/>
  <c r="APS13" i="1"/>
  <c r="APU8" i="1"/>
  <c r="APU13" i="1"/>
  <c r="APZ8" i="1"/>
  <c r="APZ13" i="1"/>
  <c r="AQE15" i="1"/>
  <c r="AQC8" i="1"/>
  <c r="AQC13" i="1"/>
  <c r="AQA13" i="1"/>
  <c r="AQE5" i="1"/>
  <c r="AQE6" i="1"/>
  <c r="AQE10" i="1"/>
  <c r="AQE7" i="1"/>
  <c r="AQE22" i="1"/>
  <c r="AQE18" i="1"/>
  <c r="AQE17" i="1"/>
  <c r="AQE8" i="1"/>
  <c r="AQE19" i="1"/>
  <c r="AQG7" i="1"/>
  <c r="AQJ7" i="1"/>
  <c r="AQE23" i="1"/>
  <c r="AQE20" i="1"/>
  <c r="AQE25" i="1"/>
  <c r="AQE13" i="1"/>
  <c r="AQG3" i="1"/>
  <c r="AQJ3" i="1"/>
  <c r="AQG4" i="1"/>
  <c r="AQG5" i="1"/>
  <c r="AQJ5" i="1"/>
  <c r="AQG6" i="1"/>
  <c r="AQJ6" i="1"/>
  <c r="AQG8" i="1"/>
  <c r="AQJ4" i="1"/>
  <c r="AQE27" i="1"/>
  <c r="AQF4" i="1"/>
  <c r="AQF3" i="1"/>
  <c r="AQF10" i="1"/>
  <c r="AQF6" i="1"/>
  <c r="AQF5" i="1"/>
  <c r="AQF7" i="1"/>
  <c r="AQF11" i="1"/>
  <c r="AQM5" i="1"/>
  <c r="AQH5" i="1"/>
  <c r="AQP5" i="1"/>
  <c r="AQN5" i="1"/>
  <c r="AQO5" i="1"/>
  <c r="AQL5" i="1"/>
  <c r="AQO6" i="1"/>
  <c r="AQN6" i="1"/>
  <c r="AQL6" i="1"/>
  <c r="AQM6" i="1"/>
  <c r="AQP6" i="1"/>
  <c r="AQH6" i="1"/>
  <c r="AQR6" i="1"/>
  <c r="AQH11" i="1"/>
  <c r="AQO11" i="1"/>
  <c r="AQM11" i="1"/>
  <c r="AQP11" i="1"/>
  <c r="AQL11" i="1"/>
  <c r="AQN11" i="1"/>
  <c r="AQH10" i="1"/>
  <c r="AQM10" i="1"/>
  <c r="AQP10" i="1"/>
  <c r="AQO10" i="1"/>
  <c r="AQL10" i="1"/>
  <c r="AQN10" i="1"/>
  <c r="AQO4" i="1"/>
  <c r="AQL4" i="1"/>
  <c r="AQM4" i="1"/>
  <c r="AQH4" i="1"/>
  <c r="AQR4" i="1"/>
  <c r="AQP4" i="1"/>
  <c r="AQN4" i="1"/>
  <c r="AQH7" i="1"/>
  <c r="AQN7" i="1"/>
  <c r="AQM7" i="1"/>
  <c r="AQO7" i="1"/>
  <c r="AQL7" i="1"/>
  <c r="AQP7" i="1"/>
  <c r="AQH3" i="1"/>
  <c r="AQN3" i="1"/>
  <c r="AQM3" i="1"/>
  <c r="AQM8" i="1"/>
  <c r="AQO3" i="1"/>
  <c r="AQO8" i="1"/>
  <c r="AQO13" i="1"/>
  <c r="AQF8" i="1"/>
  <c r="AQL3" i="1"/>
  <c r="AQP3" i="1"/>
  <c r="AQJ8" i="1"/>
  <c r="AQJ13" i="1"/>
  <c r="AQG13" i="1"/>
  <c r="AQR16" i="1"/>
  <c r="AQR18" i="1"/>
  <c r="AQM13" i="1"/>
  <c r="AQR10" i="1"/>
  <c r="AQL8" i="1"/>
  <c r="AQL13" i="1"/>
  <c r="AQN8" i="1"/>
  <c r="AQN13" i="1"/>
  <c r="AQR5" i="1"/>
  <c r="AQP8" i="1"/>
  <c r="AQP13" i="1"/>
  <c r="AQR7" i="1"/>
  <c r="AQH8" i="1"/>
  <c r="AQH13" i="1"/>
  <c r="AQF13" i="1"/>
  <c r="AQR3" i="1"/>
  <c r="AQR11" i="1"/>
  <c r="AQR23" i="1"/>
  <c r="AQR19" i="1"/>
  <c r="AQR15" i="1"/>
  <c r="AQR8" i="1"/>
  <c r="AQT5" i="1"/>
  <c r="AQW5" i="1"/>
  <c r="AQR22" i="1"/>
  <c r="AQR17" i="1"/>
  <c r="AQR13" i="1"/>
  <c r="AQR20" i="1"/>
  <c r="AQR25" i="1"/>
  <c r="AQT6" i="1"/>
  <c r="AQW6" i="1"/>
  <c r="AQT4" i="1"/>
  <c r="AQW4" i="1"/>
  <c r="AQT3" i="1"/>
  <c r="AQT7" i="1"/>
  <c r="AQW7" i="1"/>
  <c r="AQT8" i="1"/>
  <c r="AQW3" i="1"/>
  <c r="AQR27" i="1"/>
  <c r="AQS6" i="1"/>
  <c r="AQS4" i="1"/>
  <c r="AQS10" i="1"/>
  <c r="AQS11" i="1"/>
  <c r="AQS7" i="1"/>
  <c r="AQS3" i="1"/>
  <c r="AQS5" i="1"/>
  <c r="AQZ3" i="1"/>
  <c r="AQU3" i="1"/>
  <c r="ARC3" i="1"/>
  <c r="ARA3" i="1"/>
  <c r="AQS8" i="1"/>
  <c r="AQY3" i="1"/>
  <c r="ARB3" i="1"/>
  <c r="ARB8" i="1"/>
  <c r="AQZ7" i="1"/>
  <c r="ARC7" i="1"/>
  <c r="AQU7" i="1"/>
  <c r="ARA7" i="1"/>
  <c r="ARB7" i="1"/>
  <c r="AQY7" i="1"/>
  <c r="AQU6" i="1"/>
  <c r="ARC6" i="1"/>
  <c r="ARB6" i="1"/>
  <c r="ARA6" i="1"/>
  <c r="AQY6" i="1"/>
  <c r="AQZ6" i="1"/>
  <c r="ARC11" i="1"/>
  <c r="AQU11" i="1"/>
  <c r="ARB11" i="1"/>
  <c r="AQZ11" i="1"/>
  <c r="ARA11" i="1"/>
  <c r="AQY11" i="1"/>
  <c r="AQZ5" i="1"/>
  <c r="ARC5" i="1"/>
  <c r="ARB5" i="1"/>
  <c r="AQU5" i="1"/>
  <c r="AQY5" i="1"/>
  <c r="ARA5" i="1"/>
  <c r="ARC10" i="1"/>
  <c r="AQU10" i="1"/>
  <c r="AQZ10" i="1"/>
  <c r="ARB10" i="1"/>
  <c r="ARA10" i="1"/>
  <c r="AQY10" i="1"/>
  <c r="ARB4" i="1"/>
  <c r="ARA4" i="1"/>
  <c r="AQU4" i="1"/>
  <c r="ARC4" i="1"/>
  <c r="AQY4" i="1"/>
  <c r="AQZ4" i="1"/>
  <c r="AQT13" i="1"/>
  <c r="AQW8" i="1"/>
  <c r="AQW13" i="1"/>
  <c r="ARB13" i="1"/>
  <c r="ARE6" i="1"/>
  <c r="ARE7" i="1"/>
  <c r="ARE3" i="1"/>
  <c r="ARE4" i="1"/>
  <c r="ARA8" i="1"/>
  <c r="ARA13" i="1"/>
  <c r="ARC8" i="1"/>
  <c r="ARC13" i="1"/>
  <c r="AQY8" i="1"/>
  <c r="AQY13" i="1"/>
  <c r="ARE10" i="1"/>
  <c r="ARE5" i="1"/>
  <c r="ARE11" i="1"/>
  <c r="AQS13" i="1"/>
  <c r="AQU8" i="1"/>
  <c r="AQU13" i="1"/>
  <c r="AQZ8" i="1"/>
  <c r="AQZ13" i="1"/>
  <c r="ARE15" i="1"/>
  <c r="ARE8" i="1"/>
  <c r="ARE23" i="1"/>
  <c r="ARE19" i="1"/>
  <c r="ARG7" i="1"/>
  <c r="ARJ7" i="1"/>
  <c r="ARE17" i="1"/>
  <c r="ARG5" i="1"/>
  <c r="ARJ5" i="1"/>
  <c r="ARE18" i="1"/>
  <c r="ARG6" i="1"/>
  <c r="ARJ6" i="1"/>
  <c r="ARE22" i="1"/>
  <c r="ARE16" i="1"/>
  <c r="ARG4" i="1"/>
  <c r="ARJ4" i="1"/>
  <c r="ARE20" i="1"/>
  <c r="ARE25" i="1"/>
  <c r="ARE13" i="1"/>
  <c r="ARG3" i="1"/>
  <c r="ARE27" i="1"/>
  <c r="ARF3" i="1"/>
  <c r="ARF10" i="1"/>
  <c r="ARF7" i="1"/>
  <c r="ARF4" i="1"/>
  <c r="ARF11" i="1"/>
  <c r="ARF5" i="1"/>
  <c r="ARF6" i="1"/>
  <c r="ARG8" i="1"/>
  <c r="ARJ3" i="1"/>
  <c r="ARN6" i="1"/>
  <c r="ARO6" i="1"/>
  <c r="ARM6" i="1"/>
  <c r="ARP6" i="1"/>
  <c r="ARL6" i="1"/>
  <c r="ARH6" i="1"/>
  <c r="ARN7" i="1"/>
  <c r="ARH7" i="1"/>
  <c r="ARM7" i="1"/>
  <c r="ARP7" i="1"/>
  <c r="ARL7" i="1"/>
  <c r="ARO7" i="1"/>
  <c r="ARH5" i="1"/>
  <c r="ARP5" i="1"/>
  <c r="ARN5" i="1"/>
  <c r="ARM5" i="1"/>
  <c r="ARO5" i="1"/>
  <c r="ARL5" i="1"/>
  <c r="ARO10" i="1"/>
  <c r="ARM10" i="1"/>
  <c r="ARP10" i="1"/>
  <c r="ARL10" i="1"/>
  <c r="ARH10" i="1"/>
  <c r="ARR10" i="1"/>
  <c r="ARN10" i="1"/>
  <c r="ARO11" i="1"/>
  <c r="ARM11" i="1"/>
  <c r="ARP11" i="1"/>
  <c r="ARL11" i="1"/>
  <c r="ARN11" i="1"/>
  <c r="ARH11" i="1"/>
  <c r="ARN3" i="1"/>
  <c r="ARN8" i="1"/>
  <c r="ARN13" i="1"/>
  <c r="ARH3" i="1"/>
  <c r="ARM3" i="1"/>
  <c r="ARP3" i="1"/>
  <c r="ARP8" i="1"/>
  <c r="ARF8" i="1"/>
  <c r="ARO3" i="1"/>
  <c r="ARL3" i="1"/>
  <c r="ARG13" i="1"/>
  <c r="ARJ8" i="1"/>
  <c r="ARJ13" i="1"/>
  <c r="ARO4" i="1"/>
  <c r="ARN4" i="1"/>
  <c r="ARH4" i="1"/>
  <c r="ARL4" i="1"/>
  <c r="ARM4" i="1"/>
  <c r="ARP4" i="1"/>
  <c r="ARR4" i="1"/>
  <c r="ARP13" i="1"/>
  <c r="ARR6" i="1"/>
  <c r="ARM8" i="1"/>
  <c r="ARM13" i="1"/>
  <c r="ARO8" i="1"/>
  <c r="ARO13" i="1"/>
  <c r="ARR3" i="1"/>
  <c r="ARR7" i="1"/>
  <c r="ARH8" i="1"/>
  <c r="ARH13" i="1"/>
  <c r="ARF13" i="1"/>
  <c r="ARR22" i="1"/>
  <c r="ARR11" i="1"/>
  <c r="ARL8" i="1"/>
  <c r="ARL13" i="1"/>
  <c r="ARR5" i="1"/>
  <c r="ARR17" i="1"/>
  <c r="ARR19" i="1"/>
  <c r="ART7" i="1"/>
  <c r="ARW7" i="1"/>
  <c r="ARR18" i="1"/>
  <c r="ARR15" i="1"/>
  <c r="ARR8" i="1"/>
  <c r="ART5" i="1"/>
  <c r="ARW5" i="1"/>
  <c r="ARR23" i="1"/>
  <c r="ARR16" i="1"/>
  <c r="ART4" i="1"/>
  <c r="ARW4" i="1"/>
  <c r="ART6" i="1"/>
  <c r="ARW6" i="1"/>
  <c r="ARR20" i="1"/>
  <c r="ARR25" i="1"/>
  <c r="ARR13" i="1"/>
  <c r="ART3" i="1"/>
  <c r="ART8" i="1"/>
  <c r="ARW3" i="1"/>
  <c r="ARR27" i="1"/>
  <c r="ARS10" i="1"/>
  <c r="ARS11" i="1"/>
  <c r="ARS7" i="1"/>
  <c r="ARS3" i="1"/>
  <c r="ARS4" i="1"/>
  <c r="ARS5" i="1"/>
  <c r="ARS6" i="1"/>
  <c r="ARZ7" i="1"/>
  <c r="ARY7" i="1"/>
  <c r="ASC7" i="1"/>
  <c r="ASA7" i="1"/>
  <c r="ASB7" i="1"/>
  <c r="ARU7" i="1"/>
  <c r="ARU4" i="1"/>
  <c r="ASB4" i="1"/>
  <c r="ASA4" i="1"/>
  <c r="ARY4" i="1"/>
  <c r="ARZ4" i="1"/>
  <c r="ASC4" i="1"/>
  <c r="ASE4" i="1"/>
  <c r="ASC10" i="1"/>
  <c r="ARZ10" i="1"/>
  <c r="ASB10" i="1"/>
  <c r="ASA10" i="1"/>
  <c r="ARY10" i="1"/>
  <c r="ARU10" i="1"/>
  <c r="ARZ3" i="1"/>
  <c r="ARY3" i="1"/>
  <c r="ARS8" i="1"/>
  <c r="ASC3" i="1"/>
  <c r="ASA3" i="1"/>
  <c r="ASB3" i="1"/>
  <c r="ASB8" i="1"/>
  <c r="ASB13" i="1"/>
  <c r="ARU3" i="1"/>
  <c r="ASB6" i="1"/>
  <c r="ASA6" i="1"/>
  <c r="ARU6" i="1"/>
  <c r="ASE6" i="1"/>
  <c r="ARY6" i="1"/>
  <c r="ASC6" i="1"/>
  <c r="ARZ6" i="1"/>
  <c r="ARZ5" i="1"/>
  <c r="ASC5" i="1"/>
  <c r="ARU5" i="1"/>
  <c r="ASA5" i="1"/>
  <c r="ARY5" i="1"/>
  <c r="ASB5" i="1"/>
  <c r="ASC11" i="1"/>
  <c r="ASB11" i="1"/>
  <c r="ARZ11" i="1"/>
  <c r="ARU11" i="1"/>
  <c r="ASA11" i="1"/>
  <c r="ARY11" i="1"/>
  <c r="ART13" i="1"/>
  <c r="ARW8" i="1"/>
  <c r="ARW13" i="1"/>
  <c r="ARY8" i="1"/>
  <c r="ARY13" i="1"/>
  <c r="ASA8" i="1"/>
  <c r="ASA13" i="1"/>
  <c r="ARZ8" i="1"/>
  <c r="ARZ13" i="1"/>
  <c r="ASE5" i="1"/>
  <c r="ASC8" i="1"/>
  <c r="ASC13" i="1"/>
  <c r="ASE10" i="1"/>
  <c r="ASE7" i="1"/>
  <c r="ASE18" i="1"/>
  <c r="ASE16" i="1"/>
  <c r="ASE11" i="1"/>
  <c r="ASE3" i="1"/>
  <c r="ARS13" i="1"/>
  <c r="ARU8" i="1"/>
  <c r="ARU13" i="1"/>
  <c r="ASE23" i="1"/>
  <c r="ASE17" i="1"/>
  <c r="ASE19" i="1"/>
  <c r="ASE22" i="1"/>
  <c r="ASE15" i="1"/>
  <c r="ASE8" i="1"/>
  <c r="ASG3" i="1"/>
  <c r="ASJ3" i="1"/>
  <c r="ASE20" i="1"/>
  <c r="ASE25" i="1"/>
  <c r="ASE13" i="1"/>
  <c r="ASG6" i="1"/>
  <c r="ASJ6" i="1"/>
  <c r="ASG4" i="1"/>
  <c r="ASJ4" i="1"/>
  <c r="ASG7" i="1"/>
  <c r="ASJ7" i="1"/>
  <c r="ASG5" i="1"/>
  <c r="ASJ5" i="1"/>
  <c r="ASE27" i="1"/>
  <c r="ASF4" i="1"/>
  <c r="ASF6" i="1"/>
  <c r="ASF10" i="1"/>
  <c r="ASF11" i="1"/>
  <c r="ASF5" i="1"/>
  <c r="ASF7" i="1"/>
  <c r="ASF3" i="1"/>
  <c r="ASG8" i="1"/>
  <c r="ASP11" i="1"/>
  <c r="ASO11" i="1"/>
  <c r="ASM11" i="1"/>
  <c r="ASN11" i="1"/>
  <c r="ASL11" i="1"/>
  <c r="ASH11" i="1"/>
  <c r="ASN3" i="1"/>
  <c r="ASM3" i="1"/>
  <c r="ASH3" i="1"/>
  <c r="ASL3" i="1"/>
  <c r="ASO3" i="1"/>
  <c r="ASP3" i="1"/>
  <c r="ASF8" i="1"/>
  <c r="ASP10" i="1"/>
  <c r="ASO10" i="1"/>
  <c r="ASM10" i="1"/>
  <c r="ASN10" i="1"/>
  <c r="ASH10" i="1"/>
  <c r="ASL10" i="1"/>
  <c r="ASM7" i="1"/>
  <c r="ASL7" i="1"/>
  <c r="ASH7" i="1"/>
  <c r="ASO7" i="1"/>
  <c r="ASP7" i="1"/>
  <c r="ASN7" i="1"/>
  <c r="ASO6" i="1"/>
  <c r="ASP6" i="1"/>
  <c r="ASM6" i="1"/>
  <c r="ASH6" i="1"/>
  <c r="ASL6" i="1"/>
  <c r="ASN6" i="1"/>
  <c r="ASM5" i="1"/>
  <c r="ASL5" i="1"/>
  <c r="ASH5" i="1"/>
  <c r="ASP5" i="1"/>
  <c r="ASO5" i="1"/>
  <c r="ASN5" i="1"/>
  <c r="ASO4" i="1"/>
  <c r="ASL4" i="1"/>
  <c r="ASP4" i="1"/>
  <c r="ASN4" i="1"/>
  <c r="ASM4" i="1"/>
  <c r="ASH4" i="1"/>
  <c r="ASQ4" i="1"/>
  <c r="ASG13" i="1"/>
  <c r="ASJ8" i="1"/>
  <c r="ASJ13" i="1"/>
  <c r="ASO8" i="1"/>
  <c r="ASO13" i="1"/>
  <c r="ASQ10" i="1"/>
  <c r="ASL8" i="1"/>
  <c r="ASL13" i="1"/>
  <c r="ASP8" i="1"/>
  <c r="ASP13" i="1"/>
  <c r="ASM8" i="1"/>
  <c r="ASM13" i="1"/>
  <c r="ASQ16" i="1"/>
  <c r="ASN8" i="1"/>
  <c r="ASN13" i="1"/>
  <c r="ASQ5" i="1"/>
  <c r="ASQ7" i="1"/>
  <c r="ASQ11" i="1"/>
  <c r="ASQ6" i="1"/>
  <c r="ASH8" i="1"/>
  <c r="ASH13" i="1"/>
  <c r="ASF13" i="1"/>
  <c r="ASQ3" i="1"/>
  <c r="ASQ19" i="1"/>
  <c r="ASQ17" i="1"/>
  <c r="ASQ18" i="1"/>
  <c r="ASQ22" i="1"/>
  <c r="ASQ15" i="1"/>
  <c r="ASQ8" i="1"/>
  <c r="ASQ23" i="1"/>
  <c r="ASQ20" i="1"/>
  <c r="ASQ25" i="1"/>
  <c r="ASQ13" i="1"/>
  <c r="ASQ27" i="1"/>
  <c r="AO16" i="6" l="1"/>
  <c r="AO3" i="6"/>
  <c r="AO17" i="6"/>
  <c r="AO8" i="6" l="1"/>
  <c r="AO15" i="6"/>
  <c r="AO13" i="6"/>
  <c r="AP10" i="6" s="1"/>
  <c r="AQ4" i="6" l="1"/>
  <c r="AT4" i="6" s="1"/>
  <c r="AQ7" i="6"/>
  <c r="AT7" i="6" s="1"/>
  <c r="AQ5" i="6"/>
  <c r="AT5" i="6" s="1"/>
  <c r="AQ6" i="6"/>
  <c r="AT6" i="6" s="1"/>
  <c r="AO20" i="6"/>
  <c r="AO25" i="6" s="1"/>
  <c r="AQ3" i="6"/>
  <c r="AT3" i="6"/>
  <c r="AP7" i="6"/>
  <c r="AP11" i="6"/>
  <c r="AO27" i="6"/>
  <c r="AP5" i="6"/>
  <c r="AP6" i="6"/>
  <c r="AP3" i="6"/>
  <c r="AP4" i="6"/>
  <c r="AQ8" i="6" l="1"/>
  <c r="AZ4" i="6"/>
  <c r="AW4" i="6"/>
  <c r="AX4" i="6"/>
  <c r="AY4" i="6"/>
  <c r="AR4" i="6"/>
  <c r="AV4" i="6"/>
  <c r="AX3" i="6"/>
  <c r="AV3" i="6"/>
  <c r="AY3" i="6"/>
  <c r="AW3" i="6"/>
  <c r="AR3" i="6"/>
  <c r="AZ3" i="6"/>
  <c r="AP8" i="6"/>
  <c r="AR10" i="6"/>
  <c r="AV10" i="6"/>
  <c r="AZ10" i="6"/>
  <c r="AW10" i="6"/>
  <c r="AY10" i="6"/>
  <c r="AX10" i="6"/>
  <c r="AY6" i="6"/>
  <c r="AV6" i="6"/>
  <c r="AW6" i="6"/>
  <c r="AR6" i="6"/>
  <c r="AZ6" i="6"/>
  <c r="AX6" i="6"/>
  <c r="AZ11" i="6"/>
  <c r="AW11" i="6"/>
  <c r="AX11" i="6"/>
  <c r="AY11" i="6"/>
  <c r="AR11" i="6"/>
  <c r="AV11" i="6"/>
  <c r="AY5" i="6"/>
  <c r="AW5" i="6"/>
  <c r="AV5" i="6"/>
  <c r="AR5" i="6"/>
  <c r="AZ5" i="6"/>
  <c r="AX5" i="6"/>
  <c r="AY7" i="6"/>
  <c r="AW7" i="6"/>
  <c r="AZ7" i="6"/>
  <c r="AX7" i="6"/>
  <c r="AV7" i="6"/>
  <c r="AR7" i="6"/>
  <c r="AQ13" i="6"/>
  <c r="AT8" i="6"/>
  <c r="AT13" i="6" s="1"/>
  <c r="AX8" i="6" l="1"/>
  <c r="AX13" i="6" s="1"/>
  <c r="BB5" i="6"/>
  <c r="BB17" i="6" s="1"/>
  <c r="BB7" i="6"/>
  <c r="BB19" i="6" s="1"/>
  <c r="BB6" i="6"/>
  <c r="BB18" i="6" s="1"/>
  <c r="BB3" i="6"/>
  <c r="AZ8" i="6"/>
  <c r="AZ13" i="6" s="1"/>
  <c r="AV8" i="6"/>
  <c r="AV13" i="6" s="1"/>
  <c r="BB15" i="6"/>
  <c r="BB11" i="6"/>
  <c r="BB10" i="6"/>
  <c r="AW8" i="6"/>
  <c r="AW13" i="6" s="1"/>
  <c r="AR8" i="6"/>
  <c r="AR13" i="6" s="1"/>
  <c r="AP13" i="6"/>
  <c r="AY8" i="6"/>
  <c r="AY13" i="6" s="1"/>
  <c r="BB4" i="6"/>
  <c r="BB16" i="6" l="1"/>
  <c r="BB8" i="6"/>
  <c r="BB23" i="6"/>
  <c r="BB22" i="6"/>
  <c r="BB20" i="6" l="1"/>
  <c r="BB25" i="6" s="1"/>
  <c r="BB13" i="6"/>
  <c r="BD3" i="6"/>
  <c r="BD5" i="6"/>
  <c r="BG5" i="6" s="1"/>
  <c r="BD6" i="6"/>
  <c r="BG6" i="6" s="1"/>
  <c r="BD7" i="6"/>
  <c r="BG7" i="6" s="1"/>
  <c r="BD4" i="6"/>
  <c r="BG4" i="6" s="1"/>
  <c r="BG3" i="6" l="1"/>
  <c r="BD8" i="6"/>
  <c r="BB27" i="6"/>
  <c r="BC6" i="6"/>
  <c r="BC7" i="6"/>
  <c r="BC3" i="6"/>
  <c r="BC5" i="6"/>
  <c r="BC4" i="6"/>
  <c r="BC10" i="6"/>
  <c r="BC11" i="6"/>
  <c r="BJ10" i="6" l="1"/>
  <c r="BI10" i="6"/>
  <c r="BM10" i="6"/>
  <c r="BL10" i="6"/>
  <c r="BK10" i="6"/>
  <c r="BE10" i="6"/>
  <c r="BI7" i="6"/>
  <c r="BM7" i="6"/>
  <c r="BE7" i="6"/>
  <c r="BL7" i="6"/>
  <c r="BK7" i="6"/>
  <c r="BJ7" i="6"/>
  <c r="BK4" i="6"/>
  <c r="BJ4" i="6"/>
  <c r="BM4" i="6"/>
  <c r="BE4" i="6"/>
  <c r="BL4" i="6"/>
  <c r="BI4" i="6"/>
  <c r="BK6" i="6"/>
  <c r="BJ6" i="6"/>
  <c r="BI6" i="6"/>
  <c r="BL6" i="6"/>
  <c r="BM6" i="6"/>
  <c r="BE6" i="6"/>
  <c r="BI5" i="6"/>
  <c r="BM5" i="6"/>
  <c r="BE5" i="6"/>
  <c r="BL5" i="6"/>
  <c r="BJ5" i="6"/>
  <c r="BK5" i="6"/>
  <c r="BK11" i="6"/>
  <c r="BJ11" i="6"/>
  <c r="BM11" i="6"/>
  <c r="BI11" i="6"/>
  <c r="BL11" i="6"/>
  <c r="BE11" i="6"/>
  <c r="BJ3" i="6"/>
  <c r="BI3" i="6"/>
  <c r="BM3" i="6"/>
  <c r="BC8" i="6"/>
  <c r="BL3" i="6"/>
  <c r="BK3" i="6"/>
  <c r="BE3" i="6"/>
  <c r="BG8" i="6"/>
  <c r="BG13" i="6" s="1"/>
  <c r="BD13" i="6"/>
  <c r="BO3" i="6" l="1"/>
  <c r="BO15" i="6" s="1"/>
  <c r="BM8" i="6"/>
  <c r="BM13" i="6" s="1"/>
  <c r="BL8" i="6"/>
  <c r="BL13" i="6" s="1"/>
  <c r="BJ8" i="6"/>
  <c r="BJ13" i="6" s="1"/>
  <c r="BO7" i="6"/>
  <c r="BO19" i="6"/>
  <c r="BE8" i="6"/>
  <c r="BE13" i="6" s="1"/>
  <c r="BC13" i="6"/>
  <c r="BO11" i="6"/>
  <c r="BO6" i="6"/>
  <c r="BO4" i="6"/>
  <c r="BO5" i="6"/>
  <c r="BK8" i="6"/>
  <c r="BK13" i="6" s="1"/>
  <c r="BI8" i="6"/>
  <c r="BI13" i="6" s="1"/>
  <c r="BO10" i="6"/>
  <c r="BO17" i="6" l="1"/>
  <c r="BO16" i="6"/>
  <c r="BO18" i="6"/>
  <c r="BO8" i="6"/>
  <c r="BQ5" i="6" s="1"/>
  <c r="BT5" i="6" s="1"/>
  <c r="BO23" i="6"/>
  <c r="BO22" i="6"/>
  <c r="BO13" i="6" l="1"/>
  <c r="BO20" i="6"/>
  <c r="BO25" i="6" s="1"/>
  <c r="BQ7" i="6"/>
  <c r="BT7" i="6" s="1"/>
  <c r="BQ3" i="6"/>
  <c r="BQ6" i="6"/>
  <c r="BT6" i="6" s="1"/>
  <c r="BQ4" i="6"/>
  <c r="BT4" i="6" s="1"/>
  <c r="BT3" i="6" l="1"/>
  <c r="BQ8" i="6"/>
  <c r="BO27" i="6"/>
  <c r="BP7" i="6"/>
  <c r="BP3" i="6"/>
  <c r="BP5" i="6"/>
  <c r="BP4" i="6"/>
  <c r="BP6" i="6"/>
  <c r="BP11" i="6"/>
  <c r="BP10" i="6"/>
  <c r="BR10" i="6" l="1"/>
  <c r="BY10" i="6"/>
  <c r="BX10" i="6"/>
  <c r="BV10" i="6"/>
  <c r="BZ10" i="6"/>
  <c r="BW10" i="6"/>
  <c r="BV5" i="6"/>
  <c r="BZ5" i="6"/>
  <c r="BY5" i="6"/>
  <c r="BW5" i="6"/>
  <c r="BR5" i="6"/>
  <c r="BX5" i="6"/>
  <c r="BT8" i="6"/>
  <c r="BT13" i="6" s="1"/>
  <c r="BQ13" i="6"/>
  <c r="BR11" i="6"/>
  <c r="BY11" i="6"/>
  <c r="BX11" i="6"/>
  <c r="BW11" i="6"/>
  <c r="BZ11" i="6"/>
  <c r="BV11" i="6"/>
  <c r="BV3" i="6"/>
  <c r="BZ3" i="6"/>
  <c r="BY3" i="6"/>
  <c r="BP8" i="6"/>
  <c r="BW3" i="6"/>
  <c r="BR3" i="6"/>
  <c r="BX3" i="6"/>
  <c r="BV6" i="6"/>
  <c r="BZ6" i="6"/>
  <c r="BY6" i="6"/>
  <c r="BW6" i="6"/>
  <c r="BX6" i="6"/>
  <c r="BR6" i="6"/>
  <c r="BV7" i="6"/>
  <c r="BZ7" i="6"/>
  <c r="BY7" i="6"/>
  <c r="BW7" i="6"/>
  <c r="BR7" i="6"/>
  <c r="BX7" i="6"/>
  <c r="BV4" i="6"/>
  <c r="BZ4" i="6"/>
  <c r="BY4" i="6"/>
  <c r="BW4" i="6"/>
  <c r="BX4" i="6"/>
  <c r="BR4" i="6"/>
  <c r="CB7" i="6" l="1"/>
  <c r="CB19" i="6" s="1"/>
  <c r="CB3" i="6"/>
  <c r="CB15" i="6" s="1"/>
  <c r="BZ8" i="6"/>
  <c r="BZ13" i="6" s="1"/>
  <c r="CB4" i="6"/>
  <c r="CB6" i="6"/>
  <c r="BW8" i="6"/>
  <c r="BW13" i="6" s="1"/>
  <c r="BV8" i="6"/>
  <c r="BV13" i="6" s="1"/>
  <c r="CB10" i="6"/>
  <c r="BR8" i="6"/>
  <c r="BR13" i="6" s="1"/>
  <c r="BP13" i="6"/>
  <c r="BX8" i="6"/>
  <c r="BX13" i="6" s="1"/>
  <c r="BY8" i="6"/>
  <c r="BY13" i="6" s="1"/>
  <c r="CB11" i="6"/>
  <c r="CB5" i="6"/>
  <c r="CB8" i="6" l="1"/>
  <c r="CB20" i="6" s="1"/>
  <c r="CB17" i="6"/>
  <c r="CB23" i="6"/>
  <c r="CD6" i="6"/>
  <c r="CG6" i="6" s="1"/>
  <c r="CB18" i="6"/>
  <c r="CB22" i="6"/>
  <c r="CB16" i="6"/>
  <c r="CD4" i="6" l="1"/>
  <c r="CD5" i="6"/>
  <c r="CG5" i="6" s="1"/>
  <c r="CD7" i="6"/>
  <c r="CG7" i="6" s="1"/>
  <c r="CB13" i="6"/>
  <c r="CC11" i="6" s="1"/>
  <c r="CI11" i="6" s="1"/>
  <c r="CD3" i="6"/>
  <c r="CG3" i="6" s="1"/>
  <c r="CB25" i="6"/>
  <c r="CG4" i="6"/>
  <c r="CC4" i="6" l="1"/>
  <c r="CC7" i="6"/>
  <c r="CL7" i="6" s="1"/>
  <c r="CL11" i="6"/>
  <c r="CM11" i="6"/>
  <c r="CC6" i="6"/>
  <c r="CE6" i="6" s="1"/>
  <c r="CC3" i="6"/>
  <c r="CL3" i="6" s="1"/>
  <c r="CJ11" i="6"/>
  <c r="CK11" i="6"/>
  <c r="CO11" i="6" s="1"/>
  <c r="CC10" i="6"/>
  <c r="CB27" i="6"/>
  <c r="CE11" i="6"/>
  <c r="CC5" i="6"/>
  <c r="CL5" i="6" s="1"/>
  <c r="CK6" i="6"/>
  <c r="CJ6" i="6"/>
  <c r="CD8" i="6"/>
  <c r="CG8" i="6" s="1"/>
  <c r="CG13" i="6" s="1"/>
  <c r="CM6" i="6"/>
  <c r="CL6" i="6"/>
  <c r="CI6" i="6"/>
  <c r="CE4" i="6"/>
  <c r="CJ4" i="6"/>
  <c r="CL4" i="6"/>
  <c r="CK4" i="6"/>
  <c r="CM4" i="6"/>
  <c r="CI4" i="6"/>
  <c r="CK3" i="6"/>
  <c r="CE3" i="6"/>
  <c r="CK7" i="6"/>
  <c r="CI7" i="6"/>
  <c r="CJ7" i="6"/>
  <c r="CK10" i="6"/>
  <c r="CJ10" i="6"/>
  <c r="CI10" i="6"/>
  <c r="CM10" i="6"/>
  <c r="CE10" i="6"/>
  <c r="CL10" i="6"/>
  <c r="CE7" i="6" l="1"/>
  <c r="CJ3" i="6"/>
  <c r="CM7" i="6"/>
  <c r="CO7" i="6" s="1"/>
  <c r="CE5" i="6"/>
  <c r="CI5" i="6"/>
  <c r="CJ5" i="6"/>
  <c r="CJ8" i="6" s="1"/>
  <c r="CJ13" i="6" s="1"/>
  <c r="CC8" i="6"/>
  <c r="CE8" i="6" s="1"/>
  <c r="CE13" i="6" s="1"/>
  <c r="CI3" i="6"/>
  <c r="CM3" i="6"/>
  <c r="CM5" i="6"/>
  <c r="CK5" i="6"/>
  <c r="CK8" i="6" s="1"/>
  <c r="CK13" i="6" s="1"/>
  <c r="CO6" i="6"/>
  <c r="CD13" i="6"/>
  <c r="CO4" i="6"/>
  <c r="CC13" i="6"/>
  <c r="CO10" i="6"/>
  <c r="CL8" i="6"/>
  <c r="CL13" i="6" s="1"/>
  <c r="CM8" i="6" l="1"/>
  <c r="CM13" i="6" s="1"/>
  <c r="CI8" i="6"/>
  <c r="CI13" i="6" s="1"/>
  <c r="CO3" i="6"/>
  <c r="CO5" i="6"/>
  <c r="CO8" i="6" s="1"/>
  <c r="CQ5" i="6" s="1"/>
  <c r="CT5" i="6" s="1"/>
  <c r="CQ6" i="6" l="1"/>
  <c r="CT6" i="6" s="1"/>
  <c r="CQ7" i="6"/>
  <c r="CT7" i="6" s="1"/>
  <c r="CQ3" i="6"/>
  <c r="CQ4" i="6"/>
  <c r="CT4" i="6" s="1"/>
  <c r="CO13" i="6"/>
  <c r="CP5" i="6" l="1"/>
  <c r="CP11" i="6"/>
  <c r="CP7" i="6"/>
  <c r="CP6" i="6"/>
  <c r="CP4" i="6"/>
  <c r="CP3" i="6"/>
  <c r="CP10" i="6"/>
  <c r="CT3" i="6"/>
  <c r="CQ8" i="6"/>
  <c r="CY6" i="6" l="1"/>
  <c r="CR6" i="6"/>
  <c r="CZ6" i="6"/>
  <c r="CX6" i="6"/>
  <c r="CV6" i="6"/>
  <c r="CW6" i="6"/>
  <c r="CZ10" i="6"/>
  <c r="CW10" i="6"/>
  <c r="CX10" i="6"/>
  <c r="CR10" i="6"/>
  <c r="CV10" i="6"/>
  <c r="CY10" i="6"/>
  <c r="CR7" i="6"/>
  <c r="CX7" i="6"/>
  <c r="CV7" i="6"/>
  <c r="CY7" i="6"/>
  <c r="CW7" i="6"/>
  <c r="CZ7" i="6"/>
  <c r="CY3" i="6"/>
  <c r="CR3" i="6"/>
  <c r="CP8" i="6"/>
  <c r="CW3" i="6"/>
  <c r="CV3" i="6"/>
  <c r="CZ3" i="6"/>
  <c r="CX3" i="6"/>
  <c r="CZ11" i="6"/>
  <c r="CW11" i="6"/>
  <c r="CY11" i="6"/>
  <c r="CX11" i="6"/>
  <c r="CV11" i="6"/>
  <c r="CR11" i="6"/>
  <c r="CQ13" i="6"/>
  <c r="CT8" i="6"/>
  <c r="CT13" i="6" s="1"/>
  <c r="CY4" i="6"/>
  <c r="CV4" i="6"/>
  <c r="CR4" i="6"/>
  <c r="CZ4" i="6"/>
  <c r="CW4" i="6"/>
  <c r="CX4" i="6"/>
  <c r="CR5" i="6"/>
  <c r="CX5" i="6"/>
  <c r="CW5" i="6"/>
  <c r="CY5" i="6"/>
  <c r="CZ5" i="6"/>
  <c r="CV5" i="6"/>
  <c r="DB5" i="6" l="1"/>
  <c r="DB4" i="6"/>
  <c r="CY8" i="6"/>
  <c r="CY13" i="6" s="1"/>
  <c r="CZ8" i="6"/>
  <c r="CZ13" i="6" s="1"/>
  <c r="DB3" i="6"/>
  <c r="DB11" i="6"/>
  <c r="CW8" i="6"/>
  <c r="CW13" i="6" s="1"/>
  <c r="DB10" i="6"/>
  <c r="DB6" i="6"/>
  <c r="CV8" i="6"/>
  <c r="CV13" i="6" s="1"/>
  <c r="CX8" i="6"/>
  <c r="CX13" i="6" s="1"/>
  <c r="CP13" i="6"/>
  <c r="CR8" i="6"/>
  <c r="CR13" i="6" s="1"/>
  <c r="DB7" i="6"/>
  <c r="DB8" i="6" l="1"/>
  <c r="DD3" i="6" s="1"/>
  <c r="DG3" i="6" l="1"/>
  <c r="DB13" i="6"/>
  <c r="DD4" i="6"/>
  <c r="DG4" i="6" s="1"/>
  <c r="DD5" i="6"/>
  <c r="DG5" i="6" s="1"/>
  <c r="DD7" i="6"/>
  <c r="DG7" i="6" s="1"/>
  <c r="DD6" i="6"/>
  <c r="DG6" i="6" s="1"/>
  <c r="DC5" i="6" l="1"/>
  <c r="DC4" i="6"/>
  <c r="DC7" i="6"/>
  <c r="DC11" i="6"/>
  <c r="DC10" i="6"/>
  <c r="DC6" i="6"/>
  <c r="DC3" i="6"/>
  <c r="DD8" i="6"/>
  <c r="DG8" i="6" l="1"/>
  <c r="DG13" i="6" s="1"/>
  <c r="DD13" i="6"/>
  <c r="DK11" i="6"/>
  <c r="DM11" i="6"/>
  <c r="DE11" i="6"/>
  <c r="DI11" i="6"/>
  <c r="DL11" i="6"/>
  <c r="DJ11" i="6"/>
  <c r="DK3" i="6"/>
  <c r="DJ3" i="6"/>
  <c r="DE3" i="6"/>
  <c r="DM3" i="6"/>
  <c r="DL3" i="6"/>
  <c r="DI3" i="6"/>
  <c r="DC8" i="6"/>
  <c r="DE7" i="6"/>
  <c r="DJ7" i="6"/>
  <c r="DK7" i="6"/>
  <c r="DL7" i="6"/>
  <c r="DI7" i="6"/>
  <c r="DM7" i="6"/>
  <c r="DL6" i="6"/>
  <c r="DK6" i="6"/>
  <c r="DJ6" i="6"/>
  <c r="DM6" i="6"/>
  <c r="DE6" i="6"/>
  <c r="DI6" i="6"/>
  <c r="DK4" i="6"/>
  <c r="DL4" i="6"/>
  <c r="DM4" i="6"/>
  <c r="DI4" i="6"/>
  <c r="DJ4" i="6"/>
  <c r="DE4" i="6"/>
  <c r="DK10" i="6"/>
  <c r="DJ10" i="6"/>
  <c r="DM10" i="6"/>
  <c r="DI10" i="6"/>
  <c r="DE10" i="6"/>
  <c r="DL10" i="6"/>
  <c r="DE5" i="6"/>
  <c r="DK5" i="6"/>
  <c r="DJ5" i="6"/>
  <c r="DM5" i="6"/>
  <c r="DL5" i="6"/>
  <c r="DI5" i="6"/>
  <c r="DJ8" i="6" l="1"/>
  <c r="DJ13" i="6"/>
  <c r="DO7" i="6"/>
  <c r="DE8" i="6"/>
  <c r="DE13" i="6" s="1"/>
  <c r="DC13" i="6"/>
  <c r="DO3" i="6"/>
  <c r="DM8" i="6"/>
  <c r="DM13" i="6" s="1"/>
  <c r="DK8" i="6"/>
  <c r="DK13" i="6" s="1"/>
  <c r="DI8" i="6"/>
  <c r="DI13" i="6" s="1"/>
  <c r="DO10" i="6"/>
  <c r="DO6" i="6"/>
  <c r="DO5" i="6"/>
  <c r="DO4" i="6"/>
  <c r="DL8" i="6"/>
  <c r="DL13" i="6" s="1"/>
  <c r="DO11" i="6"/>
  <c r="DO22" i="6" l="1"/>
  <c r="DO16" i="6"/>
  <c r="DO17" i="6"/>
  <c r="DO8" i="6"/>
  <c r="DQ3" i="6" s="1"/>
  <c r="DO15" i="6"/>
  <c r="DO23" i="6"/>
  <c r="DO18" i="6"/>
  <c r="DO19" i="6"/>
  <c r="DQ7" i="6" l="1"/>
  <c r="DT7" i="6" s="1"/>
  <c r="DT3" i="6"/>
  <c r="DO20" i="6"/>
  <c r="DO25" i="6" s="1"/>
  <c r="DO13" i="6"/>
  <c r="DQ6" i="6"/>
  <c r="DT6" i="6" s="1"/>
  <c r="DQ4" i="6"/>
  <c r="DT4" i="6" s="1"/>
  <c r="DQ5" i="6"/>
  <c r="DT5" i="6" s="1"/>
  <c r="DP4" i="6" l="1"/>
  <c r="DP5" i="6"/>
  <c r="DP3" i="6"/>
  <c r="DP6" i="6"/>
  <c r="DP7" i="6"/>
  <c r="DP10" i="6"/>
  <c r="DP11" i="6"/>
  <c r="DQ8" i="6"/>
  <c r="DQ13" i="6" l="1"/>
  <c r="DT8" i="6"/>
  <c r="DT13" i="6" s="1"/>
  <c r="DW6" i="6"/>
  <c r="DY6" i="6"/>
  <c r="DX6" i="6"/>
  <c r="DR6" i="6"/>
  <c r="DZ6" i="6"/>
  <c r="DV6" i="6"/>
  <c r="DW11" i="6"/>
  <c r="DY11" i="6"/>
  <c r="DR11" i="6"/>
  <c r="DZ11" i="6"/>
  <c r="DX11" i="6"/>
  <c r="DV11" i="6"/>
  <c r="DY3" i="6"/>
  <c r="DZ3" i="6"/>
  <c r="DR3" i="6"/>
  <c r="DV3" i="6"/>
  <c r="DP8" i="6"/>
  <c r="DW3" i="6"/>
  <c r="DW8" i="6" s="1"/>
  <c r="DX3" i="6"/>
  <c r="DW10" i="6"/>
  <c r="DV10" i="6"/>
  <c r="DX10" i="6"/>
  <c r="DR10" i="6"/>
  <c r="DZ10" i="6"/>
  <c r="DY10" i="6"/>
  <c r="DX5" i="6"/>
  <c r="DY5" i="6"/>
  <c r="DZ5" i="6"/>
  <c r="DW5" i="6"/>
  <c r="DV5" i="6"/>
  <c r="DR5" i="6"/>
  <c r="DX7" i="6"/>
  <c r="DR7" i="6"/>
  <c r="DY7" i="6"/>
  <c r="DZ7" i="6"/>
  <c r="DV7" i="6"/>
  <c r="DW7" i="6"/>
  <c r="DX4" i="6"/>
  <c r="DY4" i="6"/>
  <c r="DR4" i="6"/>
  <c r="DW4" i="6"/>
  <c r="DZ4" i="6"/>
  <c r="DV4" i="6"/>
  <c r="DW13" i="6" l="1"/>
  <c r="EB6" i="6"/>
  <c r="EB18" i="6"/>
  <c r="EB11" i="6"/>
  <c r="DZ8" i="6"/>
  <c r="DZ13" i="6" s="1"/>
  <c r="EB7" i="6"/>
  <c r="DR8" i="6"/>
  <c r="DR13" i="6" s="1"/>
  <c r="DP13" i="6"/>
  <c r="DY8" i="6"/>
  <c r="DY13" i="6" s="1"/>
  <c r="EB4" i="6"/>
  <c r="DV8" i="6"/>
  <c r="DV13" i="6" s="1"/>
  <c r="EB5" i="6"/>
  <c r="EB10" i="6"/>
  <c r="DX8" i="6"/>
  <c r="DX13" i="6" s="1"/>
  <c r="EB3" i="6"/>
  <c r="EB8" i="6" l="1"/>
  <c r="ED4" i="6" s="1"/>
  <c r="EG4" i="6" s="1"/>
  <c r="EB15" i="6"/>
  <c r="EB22" i="6"/>
  <c r="EB16" i="6"/>
  <c r="EB19" i="6"/>
  <c r="EB17" i="6"/>
  <c r="EB23" i="6"/>
  <c r="EB13" i="6" l="1"/>
  <c r="EB20" i="6"/>
  <c r="EB25" i="6" s="1"/>
  <c r="ED6" i="6"/>
  <c r="EG6" i="6" s="1"/>
  <c r="ED5" i="6"/>
  <c r="EG5" i="6" s="1"/>
  <c r="ED7" i="6"/>
  <c r="EG7" i="6" s="1"/>
  <c r="ED3" i="6"/>
  <c r="EG3" i="6" l="1"/>
  <c r="ED8" i="6"/>
  <c r="EC6" i="6"/>
  <c r="EC3" i="6"/>
  <c r="EC5" i="6"/>
  <c r="EC4" i="6"/>
  <c r="EC11" i="6"/>
  <c r="EC10" i="6"/>
  <c r="EC7" i="6"/>
  <c r="EJ10" i="6" l="1"/>
  <c r="EK10" i="6"/>
  <c r="EE10" i="6"/>
  <c r="EI10" i="6"/>
  <c r="EL10" i="6"/>
  <c r="EM10" i="6"/>
  <c r="EL3" i="6"/>
  <c r="EK3" i="6"/>
  <c r="EI3" i="6"/>
  <c r="EC8" i="6"/>
  <c r="EM3" i="6"/>
  <c r="EJ3" i="6"/>
  <c r="EE3" i="6"/>
  <c r="EJ11" i="6"/>
  <c r="EM11" i="6"/>
  <c r="EK11" i="6"/>
  <c r="EE11" i="6"/>
  <c r="EL11" i="6"/>
  <c r="EI11" i="6"/>
  <c r="EJ6" i="6"/>
  <c r="EE6" i="6"/>
  <c r="EM6" i="6"/>
  <c r="EK6" i="6"/>
  <c r="EL6" i="6"/>
  <c r="EI6" i="6"/>
  <c r="EE4" i="6"/>
  <c r="EJ4" i="6"/>
  <c r="EL4" i="6"/>
  <c r="EI4" i="6"/>
  <c r="EM4" i="6"/>
  <c r="EK4" i="6"/>
  <c r="EG8" i="6"/>
  <c r="EG13" i="6" s="1"/>
  <c r="ED13" i="6"/>
  <c r="EK7" i="6"/>
  <c r="EL7" i="6"/>
  <c r="EM7" i="6"/>
  <c r="EJ7" i="6"/>
  <c r="EI7" i="6"/>
  <c r="EE7" i="6"/>
  <c r="EL5" i="6"/>
  <c r="EK5" i="6"/>
  <c r="EE5" i="6"/>
  <c r="EM5" i="6"/>
  <c r="EJ5" i="6"/>
  <c r="EI5" i="6"/>
  <c r="EK8" i="6" l="1"/>
  <c r="EK13" i="6" s="1"/>
  <c r="EJ8" i="6"/>
  <c r="EJ13" i="6" s="1"/>
  <c r="EN7" i="6"/>
  <c r="EN19" i="6" s="1"/>
  <c r="EM8" i="6"/>
  <c r="EM13" i="6" s="1"/>
  <c r="EL8" i="6"/>
  <c r="EL13" i="6" s="1"/>
  <c r="EN10" i="6"/>
  <c r="EN22" i="6" s="1"/>
  <c r="EN5" i="6"/>
  <c r="EN17" i="6" s="1"/>
  <c r="EN4" i="6"/>
  <c r="EN16" i="6" s="1"/>
  <c r="EE8" i="6"/>
  <c r="EE13" i="6" s="1"/>
  <c r="EC13" i="6"/>
  <c r="EN6" i="6"/>
  <c r="EN18" i="6" s="1"/>
  <c r="EN11" i="6"/>
  <c r="EN23" i="6" s="1"/>
  <c r="EN3" i="6"/>
  <c r="EI8" i="6"/>
  <c r="EI13" i="6" s="1"/>
  <c r="EN8" i="6" l="1"/>
  <c r="EN15" i="6"/>
  <c r="EN13" i="6" l="1"/>
  <c r="EN20" i="6"/>
  <c r="EN25" i="6" s="1"/>
</calcChain>
</file>

<file path=xl/comments1.xml><?xml version="1.0" encoding="utf-8"?>
<comments xmlns="http://schemas.openxmlformats.org/spreadsheetml/2006/main">
  <authors>
    <author>thomas</author>
  </authors>
  <commentList>
    <comment ref="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Y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AJ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A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B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B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M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D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D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E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E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M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G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G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H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HP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A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L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W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J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J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K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K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N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Z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ML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M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NJ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NV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PG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P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Q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Q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R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R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S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S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</commentList>
</comments>
</file>

<file path=xl/sharedStrings.xml><?xml version="1.0" encoding="utf-8"?>
<sst xmlns="http://schemas.openxmlformats.org/spreadsheetml/2006/main" count="2226" uniqueCount="189">
  <si>
    <t>Balance 08/31/2010</t>
  </si>
  <si>
    <t>% of Total</t>
  </si>
  <si>
    <t>% of Drawdown Distribution</t>
  </si>
  <si>
    <t>Deposits/Withdrawels</t>
  </si>
  <si>
    <t>PPRRSM Distribution</t>
  </si>
  <si>
    <t>Other Distributions</t>
  </si>
  <si>
    <t>Taxable Income</t>
  </si>
  <si>
    <t>Realized Gains/ Losses</t>
  </si>
  <si>
    <t>Fees</t>
  </si>
  <si>
    <t>Change in Market</t>
  </si>
  <si>
    <t>Balance 09/30/2010</t>
  </si>
  <si>
    <t>Balance 10/31/2010</t>
  </si>
  <si>
    <t>Drawdown #1 Distribution</t>
  </si>
  <si>
    <t>Balance 11/30/2010</t>
  </si>
  <si>
    <t>Balance 12/31/2010</t>
  </si>
  <si>
    <t>Balance 01/31/2011</t>
  </si>
  <si>
    <t>Balance 02/28/2011</t>
  </si>
  <si>
    <t>Balance 03/31/2011</t>
  </si>
  <si>
    <t>Balance 04/30/2011</t>
  </si>
  <si>
    <t>Balance 05/31/2011</t>
  </si>
  <si>
    <t>Balance 06/30/2011</t>
  </si>
  <si>
    <t>Drawdown #2-4 Distribution</t>
  </si>
  <si>
    <t>Balance 07/31/2011</t>
  </si>
  <si>
    <t>Balance 08/31/2011</t>
  </si>
  <si>
    <t>Balance 09/30/2011</t>
  </si>
  <si>
    <t>Balance 10/31/2011</t>
  </si>
  <si>
    <t>General Support</t>
  </si>
  <si>
    <t>Scholarship</t>
  </si>
  <si>
    <t>Buildings and Gardens</t>
  </si>
  <si>
    <t>Director's Fund</t>
  </si>
  <si>
    <t>Betsy Meyer Exhibition</t>
  </si>
  <si>
    <t xml:space="preserve">  Total Bd.Designated Endowment Funds</t>
  </si>
  <si>
    <t>** Rounding Adjustment</t>
  </si>
  <si>
    <t>Board Desiganted Operating Reserve</t>
  </si>
  <si>
    <t>Board Designated Capital Reserve</t>
  </si>
  <si>
    <t xml:space="preserve">  Total Investment Accounts</t>
  </si>
  <si>
    <t>Balance 11/30/2011</t>
  </si>
  <si>
    <t>Deposits/Withdrawals</t>
  </si>
  <si>
    <t>Balance 12/31/2011</t>
  </si>
  <si>
    <t>Balance 01/31/12</t>
  </si>
  <si>
    <t>Balance 02/29/12</t>
  </si>
  <si>
    <t>Balance 03/31/12</t>
  </si>
  <si>
    <t>Balance 04/30/12</t>
  </si>
  <si>
    <t>Balance 05/31/12</t>
  </si>
  <si>
    <t>Drawdown #4-4 Distribution</t>
  </si>
  <si>
    <t>Balance 06/30/12</t>
  </si>
  <si>
    <t xml:space="preserve">Main Line Art Center </t>
  </si>
  <si>
    <t>Building and Endowment Accounts</t>
  </si>
  <si>
    <t>File name: EndowmentActivity YE 2009 and forward</t>
  </si>
  <si>
    <t xml:space="preserve">Balance FYE </t>
  </si>
  <si>
    <t>Balance FYE</t>
  </si>
  <si>
    <t>Endowment:</t>
  </si>
  <si>
    <t xml:space="preserve">  Total Endowment Accounts</t>
  </si>
  <si>
    <t>Board Desiganted General Fund</t>
  </si>
  <si>
    <t>Board Designated Building Fund</t>
  </si>
  <si>
    <t>ROUNDING ADJUSTMENT</t>
  </si>
  <si>
    <t xml:space="preserve">  Investments minus Bd Designated Fnds</t>
  </si>
  <si>
    <t xml:space="preserve">  Three  Year Average</t>
  </si>
  <si>
    <t xml:space="preserve">  5% draw</t>
  </si>
  <si>
    <t>quarterly draw</t>
  </si>
  <si>
    <t>Scholarship Draw</t>
  </si>
  <si>
    <t xml:space="preserve"> Scholarship Spending</t>
  </si>
  <si>
    <t>Difference</t>
  </si>
  <si>
    <t>Fiscal Year Ending August 31, 2009</t>
  </si>
  <si>
    <t xml:space="preserve"> Balance FYE 8/31/2008</t>
  </si>
  <si>
    <t>% of Distribution</t>
  </si>
  <si>
    <t>Adjustment to Actual</t>
  </si>
  <si>
    <t>Realzied Gains/Losses</t>
  </si>
  <si>
    <t>Change in Market - Less Realized Gains/Losses</t>
  </si>
  <si>
    <t>Balance 09/30/2008</t>
  </si>
  <si>
    <t>Balance 10/31/2008</t>
  </si>
  <si>
    <t>Balance 11/30/2008</t>
  </si>
  <si>
    <t>Dividend/Income Reinvestment</t>
  </si>
  <si>
    <t>Balance 12/31/2008</t>
  </si>
  <si>
    <t>Balance 01/31/2009</t>
  </si>
  <si>
    <t>Balance 02/28/2009</t>
  </si>
  <si>
    <t>Distribution</t>
  </si>
  <si>
    <t>Balance 03/31/2009</t>
  </si>
  <si>
    <t>Distributions</t>
  </si>
  <si>
    <t>Balance 04/30/2009</t>
  </si>
  <si>
    <t>Realized Gains and Losses</t>
  </si>
  <si>
    <t>Balance 05/31/2009</t>
  </si>
  <si>
    <t>Balance 06/30/2009</t>
  </si>
  <si>
    <t>Realized Gains / Losses</t>
  </si>
  <si>
    <t>Balance 07/31/2009</t>
  </si>
  <si>
    <t>Balance 08/31/2009</t>
  </si>
  <si>
    <t>** $1,194.68 Gift of stock in and out</t>
  </si>
  <si>
    <t>Div &amp; Int</t>
  </si>
  <si>
    <t>Balance 07/31/12</t>
  </si>
  <si>
    <t>Balance 08/31/12</t>
  </si>
  <si>
    <t>Balance 09/30/12</t>
  </si>
  <si>
    <t>Disbursements</t>
  </si>
  <si>
    <t>Other Receipts/Free Receipts/Withdrawls</t>
  </si>
  <si>
    <t>Balance 10/31/12</t>
  </si>
  <si>
    <t>Other Receipts/Free Receipts</t>
  </si>
  <si>
    <t>Balance 11/30/12</t>
  </si>
  <si>
    <t>Balance 12/31/12</t>
  </si>
  <si>
    <t>Balance  01/31/13</t>
  </si>
  <si>
    <t>Drawdown #3-4 Distribution</t>
  </si>
  <si>
    <t>Disbursements\ additions</t>
  </si>
  <si>
    <t>Balance  02/28/13</t>
  </si>
  <si>
    <t>Balance  03/31/13</t>
  </si>
  <si>
    <t>Balance  04/30/13</t>
  </si>
  <si>
    <t>Balance  05/31/13</t>
  </si>
  <si>
    <t>Balance  06/30/13</t>
  </si>
  <si>
    <t xml:space="preserve">  Total Investment Accounts (MV)</t>
  </si>
  <si>
    <t>Change</t>
  </si>
  <si>
    <t>Balance  08/31/13</t>
  </si>
  <si>
    <t>Cap Project Distribution</t>
  </si>
  <si>
    <t>Balance 07/31/13</t>
  </si>
  <si>
    <t>Balance  09/30/13</t>
  </si>
  <si>
    <t>Quasi-Endowment Drawdown</t>
  </si>
  <si>
    <t>Balance  10/31/13</t>
  </si>
  <si>
    <t>Balance  11/30/13</t>
  </si>
  <si>
    <t>Balance  12/31/13</t>
  </si>
  <si>
    <t>Balance  01/31/14</t>
  </si>
  <si>
    <t>Balance  02/28/14</t>
  </si>
  <si>
    <t>Balance  03/31/14</t>
  </si>
  <si>
    <t>Balance  04/30/14</t>
  </si>
  <si>
    <t>Balance  05/31/14</t>
  </si>
  <si>
    <t>Balance  06/30/14</t>
  </si>
  <si>
    <t>Balance  07/31/14</t>
  </si>
  <si>
    <t>Balance  08/31/14</t>
  </si>
  <si>
    <t>Balance  09/30/14</t>
  </si>
  <si>
    <t>Balance  10/31/14</t>
  </si>
  <si>
    <t>Balance  11/30/14</t>
  </si>
  <si>
    <t>Balance  12/31/14</t>
  </si>
  <si>
    <t>Quasi-Endowment Drawdown less QE Replentishment</t>
  </si>
  <si>
    <t>Balance  01/31/15</t>
  </si>
  <si>
    <t>Balance  02/28/15</t>
  </si>
  <si>
    <t>Balance  03/31/15</t>
  </si>
  <si>
    <t>Balance  04/30/15</t>
  </si>
  <si>
    <t>Balance  05/31/15</t>
  </si>
  <si>
    <t>Cap  Distribution</t>
  </si>
  <si>
    <t>Balance  06/30/15</t>
  </si>
  <si>
    <t>Balance  07/31/15</t>
  </si>
  <si>
    <t>Balance  08/31/15</t>
  </si>
  <si>
    <t>Balance  09/30/15</t>
  </si>
  <si>
    <t>Balance  10/31/15</t>
  </si>
  <si>
    <t>Balance  11/30/15</t>
  </si>
  <si>
    <t>Balance  12/31/15</t>
  </si>
  <si>
    <t>Balance  01/31/16</t>
  </si>
  <si>
    <t>Balance  02/29/16</t>
  </si>
  <si>
    <t>Balance  03/31/16</t>
  </si>
  <si>
    <t>Balance  04/30/16</t>
  </si>
  <si>
    <t>Balance  05/31/16</t>
  </si>
  <si>
    <t>Balance  06/30/16</t>
  </si>
  <si>
    <t>Balance  07/31/16</t>
  </si>
  <si>
    <t>Balance  08/31/16</t>
  </si>
  <si>
    <t>Balance  09/30/16</t>
  </si>
  <si>
    <t>Balance  10/31/16</t>
  </si>
  <si>
    <t>Balance  11/30/16</t>
  </si>
  <si>
    <t>Balance  12/31/16</t>
  </si>
  <si>
    <t>Balance  1/31/17</t>
  </si>
  <si>
    <t>Balance  02/28/17</t>
  </si>
  <si>
    <t>Balance  03/31/17</t>
  </si>
  <si>
    <t>Balance  04/30/17</t>
  </si>
  <si>
    <t>Balance  05/31/17</t>
  </si>
  <si>
    <t>Balance  06/30/17</t>
  </si>
  <si>
    <t>Balance  07/31/17</t>
  </si>
  <si>
    <t>Balance  08/31/17</t>
  </si>
  <si>
    <t>repay BDOR withdrawls</t>
  </si>
  <si>
    <t>Balance  09/30/17</t>
  </si>
  <si>
    <t>Balance  10/31/17</t>
  </si>
  <si>
    <t>Balance  11/30/17</t>
  </si>
  <si>
    <t>Balance  12/31/17</t>
  </si>
  <si>
    <t>Balance  01/31/18</t>
  </si>
  <si>
    <t>Balance  02/28/18</t>
  </si>
  <si>
    <t xml:space="preserve"> BDCR withdrawls</t>
  </si>
  <si>
    <t>Balance  03/31/18</t>
  </si>
  <si>
    <t>Balance  04/30/18</t>
  </si>
  <si>
    <t>Balance  05/31/18</t>
  </si>
  <si>
    <t>Balance  06/30/18</t>
  </si>
  <si>
    <t xml:space="preserve"> BDoR deposits</t>
  </si>
  <si>
    <t>Balance  07/31/18</t>
  </si>
  <si>
    <t>Balance  08/31/18</t>
  </si>
  <si>
    <t>Balance  09/30/18</t>
  </si>
  <si>
    <t>Balance  10/31/18</t>
  </si>
  <si>
    <t>Balance  11/30/18</t>
  </si>
  <si>
    <t>Balance  12/31/18</t>
  </si>
  <si>
    <t>Balance 01/31/19</t>
  </si>
  <si>
    <t>Balance 02/28/19</t>
  </si>
  <si>
    <t>Balance 03/31/19</t>
  </si>
  <si>
    <t>2016</t>
  </si>
  <si>
    <t>2017</t>
  </si>
  <si>
    <t>Balance 04/30/19</t>
  </si>
  <si>
    <t>Balance 05/31/19</t>
  </si>
  <si>
    <t>Balance 06/30/19</t>
  </si>
  <si>
    <t>Balance 07/31/19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</si>
</sst>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;[Red]#,##0.00"/>
    <numFmt numFmtId="165" formatCode="#,##0.000;[Red]#,##0.000"/>
    <numFmt numFmtId="166" formatCode="#,##0.000_);[Red]\(#,##0.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/>
    <xf numFmtId="164" fontId="0" fillId="0" borderId="0" xfId="0" applyNumberFormat="1" applyFont="1" applyBorder="1" applyAlignment="1">
      <alignment textRotation="69"/>
    </xf>
    <xf numFmtId="49" fontId="0" fillId="0" borderId="0" xfId="0" applyNumberFormat="1" applyFont="1" applyBorder="1" applyAlignment="1">
      <alignment textRotation="69"/>
    </xf>
    <xf numFmtId="164" fontId="0" fillId="0" borderId="0" xfId="0" applyNumberFormat="1" applyBorder="1" applyAlignment="1">
      <alignment textRotation="69"/>
    </xf>
    <xf numFmtId="49" fontId="0" fillId="0" borderId="0" xfId="0" applyNumberFormat="1" applyBorder="1" applyAlignment="1">
      <alignment textRotation="69"/>
    </xf>
    <xf numFmtId="164" fontId="0" fillId="0" borderId="0" xfId="0" applyNumberFormat="1" applyFont="1"/>
    <xf numFmtId="10" fontId="0" fillId="0" borderId="0" xfId="0" applyNumberFormat="1" applyFont="1"/>
    <xf numFmtId="164" fontId="0" fillId="0" borderId="0" xfId="0" applyNumberFormat="1"/>
    <xf numFmtId="40" fontId="0" fillId="2" borderId="0" xfId="0" applyNumberFormat="1" applyFill="1"/>
    <xf numFmtId="40" fontId="0" fillId="0" borderId="0" xfId="0" applyNumberFormat="1"/>
    <xf numFmtId="40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0" fontId="0" fillId="2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0" xfId="0" applyNumberFormat="1" applyBorder="1"/>
    <xf numFmtId="14" fontId="0" fillId="0" borderId="0" xfId="0" applyNumberFormat="1"/>
    <xf numFmtId="14" fontId="0" fillId="0" borderId="0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8" xfId="0" applyNumberFormat="1" applyBorder="1"/>
    <xf numFmtId="1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0" fontId="0" fillId="2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164" fontId="3" fillId="0" borderId="0" xfId="0" applyNumberFormat="1" applyFont="1" applyBorder="1"/>
    <xf numFmtId="40" fontId="0" fillId="2" borderId="0" xfId="0" applyNumberFormat="1" applyFill="1" applyBorder="1"/>
    <xf numFmtId="164" fontId="0" fillId="0" borderId="0" xfId="0" applyNumberFormat="1" applyBorder="1" applyAlignment="1">
      <alignment horizontal="center" textRotation="77"/>
    </xf>
    <xf numFmtId="164" fontId="0" fillId="0" borderId="0" xfId="0" applyNumberFormat="1" applyBorder="1" applyAlignment="1">
      <alignment textRotation="77"/>
    </xf>
    <xf numFmtId="40" fontId="0" fillId="2" borderId="0" xfId="0" applyNumberFormat="1" applyFill="1" applyBorder="1" applyAlignment="1">
      <alignment textRotation="77"/>
    </xf>
    <xf numFmtId="40" fontId="0" fillId="0" borderId="0" xfId="0" applyNumberFormat="1" applyBorder="1" applyAlignment="1">
      <alignment textRotation="77"/>
    </xf>
    <xf numFmtId="49" fontId="0" fillId="0" borderId="0" xfId="0" applyNumberFormat="1" applyBorder="1" applyAlignment="1">
      <alignment textRotation="77"/>
    </xf>
    <xf numFmtId="49" fontId="0" fillId="0" borderId="0" xfId="0" applyNumberFormat="1" applyAlignment="1">
      <alignment textRotation="59"/>
    </xf>
    <xf numFmtId="0" fontId="0" fillId="0" borderId="0" xfId="0" applyAlignment="1">
      <alignment textRotation="69"/>
    </xf>
    <xf numFmtId="14" fontId="0" fillId="0" borderId="0" xfId="0" applyNumberFormat="1" applyBorder="1" applyAlignment="1">
      <alignment horizontal="center" textRotation="69"/>
    </xf>
    <xf numFmtId="40" fontId="0" fillId="2" borderId="0" xfId="0" applyNumberFormat="1" applyFill="1" applyBorder="1" applyAlignment="1">
      <alignment textRotation="69"/>
    </xf>
    <xf numFmtId="40" fontId="0" fillId="0" borderId="0" xfId="0" applyNumberFormat="1" applyBorder="1" applyAlignment="1">
      <alignment textRotation="69"/>
    </xf>
    <xf numFmtId="164" fontId="0" fillId="0" borderId="0" xfId="0" applyNumberFormat="1" applyBorder="1" applyAlignment="1">
      <alignment horizontal="center"/>
    </xf>
    <xf numFmtId="10" fontId="0" fillId="0" borderId="0" xfId="0" applyNumberFormat="1"/>
    <xf numFmtId="164" fontId="0" fillId="3" borderId="0" xfId="0" applyNumberFormat="1" applyFont="1" applyFill="1"/>
    <xf numFmtId="10" fontId="0" fillId="3" borderId="0" xfId="0" applyNumberFormat="1" applyFont="1" applyFill="1"/>
    <xf numFmtId="164" fontId="0" fillId="3" borderId="0" xfId="0" applyNumberFormat="1" applyFill="1"/>
    <xf numFmtId="0" fontId="0" fillId="3" borderId="0" xfId="0" applyFill="1"/>
    <xf numFmtId="10" fontId="1" fillId="3" borderId="0" xfId="1" applyNumberFormat="1" applyFont="1" applyFill="1"/>
    <xf numFmtId="165" fontId="0" fillId="0" borderId="0" xfId="0" applyNumberFormat="1"/>
    <xf numFmtId="40" fontId="0" fillId="0" borderId="0" xfId="0" applyNumberFormat="1" applyFont="1"/>
    <xf numFmtId="40" fontId="0" fillId="3" borderId="0" xfId="0" applyNumberFormat="1" applyFill="1"/>
    <xf numFmtId="40" fontId="0" fillId="3" borderId="0" xfId="0" applyNumberFormat="1" applyFont="1" applyFill="1"/>
    <xf numFmtId="165" fontId="0" fillId="0" borderId="0" xfId="0" applyNumberFormat="1" applyBorder="1" applyAlignment="1">
      <alignment textRotation="69"/>
    </xf>
    <xf numFmtId="165" fontId="0" fillId="0" borderId="0" xfId="0" applyNumberFormat="1" applyFont="1"/>
    <xf numFmtId="165" fontId="0" fillId="3" borderId="0" xfId="0" applyNumberFormat="1" applyFont="1" applyFill="1"/>
    <xf numFmtId="166" fontId="0" fillId="0" borderId="0" xfId="0" applyNumberFormat="1" applyFont="1"/>
    <xf numFmtId="166" fontId="0" fillId="3" borderId="0" xfId="0" applyNumberFormat="1" applyFont="1" applyFill="1"/>
    <xf numFmtId="166" fontId="1" fillId="3" borderId="0" xfId="1" applyNumberFormat="1" applyFont="1" applyFill="1"/>
    <xf numFmtId="0" fontId="4" fillId="0" borderId="0" xfId="0" applyFont="1" applyAlignment="1">
      <alignment horizontal="center" vertical="top" textRotation="255"/>
    </xf>
    <xf numFmtId="40" fontId="0" fillId="0" borderId="0" xfId="0" applyNumberFormat="1" applyFont="1" applyFill="1"/>
    <xf numFmtId="40" fontId="0" fillId="0" borderId="0" xfId="0" applyNumberFormat="1" applyFill="1"/>
    <xf numFmtId="49" fontId="0" fillId="0" borderId="0" xfId="0" applyNumberFormat="1" applyBorder="1" applyAlignment="1">
      <alignment textRotation="69" wrapText="1"/>
    </xf>
    <xf numFmtId="9" fontId="0" fillId="0" borderId="0" xfId="1" applyFont="1"/>
    <xf numFmtId="49" fontId="0" fillId="0" borderId="7" xfId="0" applyNumberFormat="1" applyBorder="1"/>
    <xf numFmtId="0" fontId="0" fillId="0" borderId="0" xfId="0" applyAlignment="1">
      <alignment horizontal="center"/>
    </xf>
    <xf numFmtId="43" fontId="0" fillId="0" borderId="0" xfId="2" applyFont="1"/>
    <xf numFmtId="0" fontId="4" fillId="0" borderId="0" xfId="0" applyFont="1" applyAlignment="1">
      <alignment horizontal="center" vertical="top" textRotation="255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Operations/Finances/investment%20accounts/FY12/11.09.30.Investment%20Activ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2009"/>
      <sheetName val="FY 2010"/>
      <sheetName val="FY 2011"/>
      <sheetName val="Drawdown Distr. Calculation"/>
      <sheetName val="Sheet1"/>
    </sheetNames>
    <sheetDataSet>
      <sheetData sheetId="0"/>
      <sheetData sheetId="1"/>
      <sheetData sheetId="2">
        <row r="8">
          <cell r="EB8">
            <v>1062673.94417875</v>
          </cell>
        </row>
        <row r="9">
          <cell r="EB9">
            <v>252698.50286929257</v>
          </cell>
        </row>
        <row r="10">
          <cell r="EB10">
            <v>35381.644037568578</v>
          </cell>
        </row>
        <row r="11">
          <cell r="EB11">
            <v>50336.918262840511</v>
          </cell>
        </row>
        <row r="12">
          <cell r="EB12">
            <v>40499.472997154531</v>
          </cell>
        </row>
        <row r="14">
          <cell r="DF14">
            <v>0.7200000000000002</v>
          </cell>
        </row>
        <row r="15">
          <cell r="EB15">
            <v>355239.01127927116</v>
          </cell>
        </row>
        <row r="16">
          <cell r="EB16">
            <v>404788.55255667487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Q35"/>
  <sheetViews>
    <sheetView topLeftCell="ANP1" zoomScale="75" zoomScaleNormal="75" workbookViewId="0">
      <selection activeCell="AMQ1" sqref="AGS1:AMQ1048576"/>
    </sheetView>
  </sheetViews>
  <sheetFormatPr defaultRowHeight="14.25" x14ac:dyDescent="0.45"/>
  <cols>
    <col min="1" max="1" width="25.1328125" customWidth="1"/>
    <col min="2" max="2" width="13.33203125" hidden="1" customWidth="1"/>
    <col min="3" max="131" width="9.1328125" hidden="1" customWidth="1"/>
    <col min="132" max="132" width="1.6640625" customWidth="1"/>
    <col min="133" max="133" width="11.6640625" customWidth="1"/>
    <col min="134" max="142" width="9.1328125" hidden="1" customWidth="1"/>
    <col min="143" max="143" width="11.53125" hidden="1" customWidth="1"/>
    <col min="144" max="144" width="11.6640625" hidden="1" customWidth="1"/>
    <col min="145" max="147" width="9.33203125" hidden="1" customWidth="1"/>
    <col min="148" max="148" width="9.1328125" hidden="1" customWidth="1"/>
    <col min="149" max="150" width="9.33203125" hidden="1" customWidth="1"/>
    <col min="151" max="153" width="9.1328125" hidden="1" customWidth="1"/>
    <col min="154" max="154" width="11.53125" hidden="1" customWidth="1"/>
    <col min="155" max="155" width="13.33203125" hidden="1" customWidth="1"/>
    <col min="156" max="158" width="9.33203125" hidden="1" customWidth="1"/>
    <col min="159" max="159" width="10.46484375" hidden="1" customWidth="1"/>
    <col min="160" max="160" width="9.1328125" hidden="1" customWidth="1"/>
    <col min="161" max="164" width="9.33203125" hidden="1" customWidth="1"/>
    <col min="165" max="165" width="9.1328125" hidden="1" customWidth="1"/>
    <col min="166" max="166" width="11.6640625" hidden="1" customWidth="1"/>
    <col min="167" max="169" width="9.33203125" hidden="1" customWidth="1"/>
    <col min="170" max="170" width="10.46484375" hidden="1" customWidth="1"/>
    <col min="171" max="171" width="9.1328125" hidden="1" customWidth="1"/>
    <col min="172" max="175" width="9.33203125" hidden="1" customWidth="1"/>
    <col min="176" max="177" width="11.6640625" hidden="1" customWidth="1"/>
    <col min="178" max="178" width="8.1328125" hidden="1" customWidth="1"/>
    <col min="179" max="179" width="9.46484375" hidden="1" customWidth="1"/>
    <col min="180" max="181" width="9.1328125" hidden="1" customWidth="1"/>
    <col min="182" max="182" width="6.33203125" hidden="1" customWidth="1"/>
    <col min="183" max="183" width="10.1328125" hidden="1" customWidth="1"/>
    <col min="184" max="186" width="9.1328125" hidden="1" customWidth="1"/>
    <col min="187" max="187" width="10.1328125" hidden="1" customWidth="1"/>
    <col min="188" max="188" width="11.6640625" hidden="1" customWidth="1"/>
    <col min="189" max="197" width="9.1328125" hidden="1" customWidth="1"/>
    <col min="198" max="198" width="10.1328125" hidden="1" customWidth="1"/>
    <col min="199" max="199" width="11.6640625" hidden="1" customWidth="1"/>
    <col min="200" max="208" width="9.1328125" hidden="1" customWidth="1"/>
    <col min="209" max="209" width="10.1328125" hidden="1" customWidth="1"/>
    <col min="210" max="210" width="11.6640625" hidden="1" customWidth="1"/>
    <col min="211" max="220" width="9.1328125" hidden="1" customWidth="1"/>
    <col min="221" max="221" width="11.6640625" hidden="1" customWidth="1"/>
    <col min="222" max="230" width="9.1328125" hidden="1" customWidth="1"/>
    <col min="231" max="231" width="10.1328125" hidden="1" customWidth="1"/>
    <col min="232" max="232" width="11.6640625" hidden="1" customWidth="1"/>
    <col min="233" max="241" width="9.1328125" hidden="1" customWidth="1"/>
    <col min="242" max="242" width="10.1328125" hidden="1" customWidth="1"/>
    <col min="243" max="243" width="11.6640625" hidden="1" customWidth="1"/>
    <col min="244" max="252" width="9.1328125" hidden="1" customWidth="1"/>
    <col min="253" max="253" width="10.1328125" hidden="1" customWidth="1"/>
    <col min="254" max="254" width="11.6640625" hidden="1" customWidth="1"/>
    <col min="255" max="263" width="9.1328125" hidden="1" customWidth="1"/>
    <col min="264" max="264" width="10.1328125" hidden="1" customWidth="1"/>
    <col min="265" max="265" width="2.1328125" customWidth="1"/>
    <col min="266" max="266" width="11.6640625" customWidth="1"/>
    <col min="267" max="275" width="9.1328125" hidden="1" customWidth="1"/>
    <col min="276" max="276" width="10.1328125" hidden="1" customWidth="1"/>
    <col min="277" max="277" width="11.6640625" hidden="1" customWidth="1"/>
    <col min="278" max="286" width="9.1328125" hidden="1" customWidth="1"/>
    <col min="287" max="287" width="10.1328125" hidden="1" customWidth="1"/>
    <col min="288" max="288" width="13.33203125" hidden="1" customWidth="1"/>
    <col min="289" max="289" width="9.1328125" hidden="1" customWidth="1"/>
    <col min="290" max="291" width="9.33203125" hidden="1" customWidth="1"/>
    <col min="292" max="292" width="10.46484375" hidden="1" customWidth="1"/>
    <col min="293" max="293" width="9.33203125" hidden="1" customWidth="1"/>
    <col min="294" max="294" width="10.46484375" hidden="1" customWidth="1"/>
    <col min="295" max="297" width="9.33203125" hidden="1" customWidth="1"/>
    <col min="298" max="298" width="10.46484375" hidden="1" customWidth="1"/>
    <col min="299" max="299" width="1.53125" hidden="1" customWidth="1"/>
    <col min="300" max="300" width="13.46484375" hidden="1" customWidth="1"/>
    <col min="301" max="301" width="9.1328125" hidden="1" customWidth="1"/>
    <col min="302" max="303" width="9.46484375" hidden="1" customWidth="1"/>
    <col min="304" max="304" width="10.53125" hidden="1" customWidth="1"/>
    <col min="305" max="305" width="9.46484375" hidden="1" customWidth="1"/>
    <col min="306" max="306" width="10.53125" hidden="1" customWidth="1"/>
    <col min="307" max="308" width="10.46484375" hidden="1" customWidth="1"/>
    <col min="309" max="309" width="9.46484375" hidden="1" customWidth="1"/>
    <col min="310" max="310" width="10.53125" hidden="1" customWidth="1"/>
    <col min="311" max="311" width="13.53125" hidden="1" customWidth="1"/>
    <col min="312" max="312" width="9.1328125" hidden="1" customWidth="1"/>
    <col min="313" max="313" width="9.53125" hidden="1" customWidth="1"/>
    <col min="314" max="314" width="9.46484375" hidden="1" customWidth="1"/>
    <col min="315" max="315" width="10.53125" hidden="1" customWidth="1"/>
    <col min="316" max="316" width="9.86328125" hidden="1" customWidth="1"/>
    <col min="317" max="317" width="10.53125" hidden="1" customWidth="1"/>
    <col min="318" max="318" width="9.46484375" hidden="1" customWidth="1"/>
    <col min="319" max="319" width="10.53125" hidden="1" customWidth="1"/>
    <col min="320" max="320" width="9.86328125" hidden="1" customWidth="1"/>
    <col min="321" max="321" width="10.53125" hidden="1" customWidth="1"/>
    <col min="322" max="322" width="1.53125" hidden="1" customWidth="1"/>
    <col min="323" max="323" width="13.46484375" hidden="1" customWidth="1"/>
    <col min="324" max="324" width="9.1328125" hidden="1" customWidth="1"/>
    <col min="325" max="325" width="9.6640625" style="47" hidden="1" customWidth="1"/>
    <col min="326" max="326" width="9.53125" hidden="1" customWidth="1"/>
    <col min="327" max="327" width="10.6640625" hidden="1" customWidth="1"/>
    <col min="328" max="328" width="10" hidden="1" customWidth="1"/>
    <col min="329" max="329" width="10.6640625" hidden="1" customWidth="1"/>
    <col min="330" max="330" width="9.86328125" hidden="1" customWidth="1"/>
    <col min="331" max="331" width="11" hidden="1" customWidth="1"/>
    <col min="332" max="332" width="10.46484375" hidden="1" customWidth="1"/>
    <col min="333" max="333" width="11.53125" hidden="1" customWidth="1"/>
    <col min="334" max="334" width="1.46484375" hidden="1" customWidth="1"/>
    <col min="335" max="335" width="13.86328125" hidden="1" customWidth="1"/>
    <col min="336" max="336" width="9.1328125" hidden="1" customWidth="1"/>
    <col min="337" max="337" width="9.6640625" style="47" hidden="1" customWidth="1"/>
    <col min="338" max="338" width="9.53125" hidden="1" customWidth="1"/>
    <col min="339" max="339" width="10.6640625" hidden="1" customWidth="1"/>
    <col min="340" max="340" width="10" hidden="1" customWidth="1"/>
    <col min="341" max="341" width="10.6640625" hidden="1" customWidth="1"/>
    <col min="342" max="342" width="9.86328125" hidden="1" customWidth="1"/>
    <col min="343" max="343" width="11" hidden="1" customWidth="1"/>
    <col min="344" max="344" width="10.46484375" hidden="1" customWidth="1"/>
    <col min="345" max="345" width="11.53125" hidden="1" customWidth="1"/>
    <col min="346" max="346" width="1.46484375" hidden="1" customWidth="1"/>
    <col min="347" max="347" width="13.86328125" hidden="1" customWidth="1"/>
    <col min="348" max="348" width="9.1328125" hidden="1" customWidth="1"/>
    <col min="349" max="349" width="9.6640625" style="47" hidden="1" customWidth="1"/>
    <col min="350" max="350" width="9.53125" hidden="1" customWidth="1"/>
    <col min="351" max="351" width="10.6640625" hidden="1" customWidth="1"/>
    <col min="352" max="352" width="10" hidden="1" customWidth="1"/>
    <col min="353" max="353" width="10.6640625" hidden="1" customWidth="1"/>
    <col min="354" max="354" width="9.86328125" hidden="1" customWidth="1"/>
    <col min="355" max="355" width="11" hidden="1" customWidth="1"/>
    <col min="356" max="356" width="10.46484375" hidden="1" customWidth="1"/>
    <col min="357" max="357" width="11.53125" hidden="1" customWidth="1"/>
    <col min="358" max="358" width="1.46484375" hidden="1" customWidth="1"/>
    <col min="359" max="359" width="13.86328125" hidden="1" customWidth="1"/>
    <col min="360" max="360" width="9.1328125" hidden="1" customWidth="1"/>
    <col min="361" max="361" width="9.6640625" style="47" hidden="1" customWidth="1"/>
    <col min="362" max="362" width="9.53125" hidden="1" customWidth="1"/>
    <col min="363" max="363" width="10.6640625" hidden="1" customWidth="1"/>
    <col min="364" max="364" width="10" hidden="1" customWidth="1"/>
    <col min="365" max="365" width="10.6640625" hidden="1" customWidth="1"/>
    <col min="366" max="366" width="9.86328125" hidden="1" customWidth="1"/>
    <col min="367" max="367" width="11" hidden="1" customWidth="1"/>
    <col min="368" max="368" width="10.46484375" hidden="1" customWidth="1"/>
    <col min="369" max="369" width="11.53125" hidden="1" customWidth="1"/>
    <col min="370" max="370" width="1.46484375" hidden="1" customWidth="1"/>
    <col min="371" max="371" width="13.86328125" hidden="1" customWidth="1"/>
    <col min="372" max="372" width="9.1328125" hidden="1" customWidth="1"/>
    <col min="373" max="373" width="9.6640625" style="47" hidden="1" customWidth="1"/>
    <col min="374" max="374" width="11.53125" hidden="1" customWidth="1"/>
    <col min="375" max="375" width="10.6640625" hidden="1" customWidth="1"/>
    <col min="376" max="376" width="11" hidden="1" customWidth="1"/>
    <col min="377" max="379" width="11.53125" hidden="1" customWidth="1"/>
    <col min="380" max="380" width="10.46484375" hidden="1" customWidth="1"/>
    <col min="381" max="381" width="11.53125" hidden="1" customWidth="1"/>
    <col min="382" max="382" width="1.46484375" hidden="1" customWidth="1"/>
    <col min="383" max="383" width="13.86328125" hidden="1" customWidth="1"/>
    <col min="384" max="384" width="9.1328125" hidden="1" customWidth="1"/>
    <col min="385" max="385" width="9.6640625" style="47" hidden="1" customWidth="1"/>
    <col min="386" max="387" width="11.53125" hidden="1" customWidth="1"/>
    <col min="388" max="388" width="11" hidden="1" customWidth="1"/>
    <col min="389" max="391" width="11.53125" hidden="1" customWidth="1"/>
    <col min="392" max="392" width="11" hidden="1" customWidth="1"/>
    <col min="393" max="393" width="12.86328125" hidden="1" customWidth="1"/>
    <col min="394" max="394" width="1.46484375" hidden="1" customWidth="1"/>
    <col min="395" max="395" width="13.86328125" hidden="1" customWidth="1"/>
    <col min="396" max="396" width="9.1328125" hidden="1" customWidth="1"/>
    <col min="397" max="397" width="9.6640625" style="47" hidden="1" customWidth="1"/>
    <col min="398" max="398" width="11.53125" hidden="1" customWidth="1"/>
    <col min="399" max="400" width="12.6640625" hidden="1" customWidth="1"/>
    <col min="401" max="401" width="12.1328125" hidden="1" customWidth="1"/>
    <col min="402" max="403" width="11.53125" hidden="1" customWidth="1"/>
    <col min="404" max="404" width="10.46484375" hidden="1" customWidth="1"/>
    <col min="405" max="405" width="11.53125" hidden="1" customWidth="1"/>
    <col min="406" max="406" width="1.33203125" hidden="1" customWidth="1"/>
    <col min="407" max="407" width="13.86328125" customWidth="1"/>
    <col min="408" max="408" width="9.1328125" hidden="1" customWidth="1"/>
    <col min="409" max="409" width="9.6640625" style="47" hidden="1" customWidth="1"/>
    <col min="410" max="410" width="11.53125" hidden="1" customWidth="1"/>
    <col min="411" max="413" width="12.6640625" hidden="1" customWidth="1"/>
    <col min="414" max="414" width="12.1328125" hidden="1" customWidth="1"/>
    <col min="415" max="416" width="11.53125" hidden="1" customWidth="1"/>
    <col min="417" max="417" width="10.46484375" hidden="1" customWidth="1"/>
    <col min="418" max="418" width="11.53125" hidden="1" customWidth="1"/>
    <col min="419" max="419" width="1.6640625" hidden="1" customWidth="1"/>
    <col min="420" max="420" width="13.86328125" hidden="1" customWidth="1"/>
    <col min="421" max="421" width="9.1328125" hidden="1" customWidth="1"/>
    <col min="422" max="422" width="9.6640625" style="47" hidden="1" customWidth="1"/>
    <col min="423" max="423" width="11.53125" hidden="1" customWidth="1"/>
    <col min="424" max="426" width="12.6640625" hidden="1" customWidth="1"/>
    <col min="427" max="427" width="12.1328125" hidden="1" customWidth="1"/>
    <col min="428" max="429" width="11.53125" hidden="1" customWidth="1"/>
    <col min="430" max="430" width="10.46484375" hidden="1" customWidth="1"/>
    <col min="431" max="431" width="11.53125" hidden="1" customWidth="1"/>
    <col min="432" max="432" width="13.86328125" hidden="1" customWidth="1"/>
    <col min="433" max="433" width="1.46484375" hidden="1" customWidth="1"/>
    <col min="434" max="434" width="13.86328125" hidden="1" customWidth="1"/>
    <col min="435" max="435" width="9.1328125" hidden="1" customWidth="1"/>
    <col min="436" max="436" width="9.6640625" style="47" hidden="1" customWidth="1"/>
    <col min="437" max="437" width="11.53125" hidden="1" customWidth="1"/>
    <col min="438" max="440" width="12.6640625" hidden="1" customWidth="1"/>
    <col min="441" max="441" width="12.1328125" hidden="1" customWidth="1"/>
    <col min="442" max="443" width="11.53125" hidden="1" customWidth="1"/>
    <col min="444" max="444" width="10.46484375" hidden="1" customWidth="1"/>
    <col min="445" max="445" width="11.53125" hidden="1" customWidth="1"/>
    <col min="446" max="446" width="0.86328125" hidden="1" customWidth="1"/>
    <col min="447" max="447" width="14.46484375" hidden="1" customWidth="1"/>
    <col min="448" max="448" width="9.1328125" hidden="1" customWidth="1"/>
    <col min="449" max="449" width="9.6640625" style="47" hidden="1" customWidth="1"/>
    <col min="450" max="450" width="11.53125" hidden="1" customWidth="1"/>
    <col min="451" max="451" width="13.46484375" hidden="1" customWidth="1"/>
    <col min="452" max="453" width="12.6640625" hidden="1" customWidth="1"/>
    <col min="454" max="454" width="12.1328125" hidden="1" customWidth="1"/>
    <col min="455" max="455" width="11.53125" hidden="1" customWidth="1"/>
    <col min="456" max="456" width="15.46484375" hidden="1" customWidth="1"/>
    <col min="457" max="457" width="13.46484375" hidden="1" customWidth="1"/>
    <col min="458" max="458" width="13.33203125" hidden="1" customWidth="1"/>
    <col min="459" max="459" width="1.46484375" hidden="1" customWidth="1"/>
    <col min="460" max="460" width="15.53125" hidden="1" customWidth="1"/>
    <col min="461" max="461" width="9.1328125" hidden="1" customWidth="1"/>
    <col min="462" max="462" width="9.6640625" style="47" hidden="1" customWidth="1"/>
    <col min="463" max="463" width="11.53125" hidden="1" customWidth="1"/>
    <col min="464" max="464" width="13.46484375" hidden="1" customWidth="1"/>
    <col min="465" max="466" width="12.6640625" hidden="1" customWidth="1"/>
    <col min="467" max="467" width="12.1328125" hidden="1" customWidth="1"/>
    <col min="468" max="468" width="11.53125" hidden="1" customWidth="1"/>
    <col min="469" max="469" width="15.46484375" hidden="1" customWidth="1"/>
    <col min="470" max="470" width="13.46484375" hidden="1" customWidth="1"/>
    <col min="471" max="471" width="13.33203125" hidden="1" customWidth="1"/>
    <col min="472" max="472" width="1.46484375" hidden="1" customWidth="1"/>
    <col min="473" max="473" width="15.53125" hidden="1" customWidth="1"/>
    <col min="474" max="474" width="9.1328125" hidden="1" customWidth="1"/>
    <col min="475" max="475" width="9.6640625" style="47" hidden="1" customWidth="1"/>
    <col min="476" max="476" width="11.53125" hidden="1" customWidth="1"/>
    <col min="477" max="477" width="13.46484375" hidden="1" customWidth="1"/>
    <col min="478" max="479" width="12.6640625" hidden="1" customWidth="1"/>
    <col min="480" max="480" width="12.1328125" hidden="1" customWidth="1"/>
    <col min="481" max="481" width="11.53125" hidden="1" customWidth="1"/>
    <col min="482" max="482" width="15.46484375" hidden="1" customWidth="1"/>
    <col min="483" max="483" width="13.46484375" hidden="1" customWidth="1"/>
    <col min="484" max="484" width="13.33203125" hidden="1" customWidth="1"/>
    <col min="485" max="485" width="2.1328125" hidden="1" customWidth="1"/>
    <col min="486" max="486" width="15.53125" hidden="1" customWidth="1"/>
    <col min="487" max="487" width="9.1328125" hidden="1" customWidth="1"/>
    <col min="488" max="488" width="9.6640625" style="47" hidden="1" customWidth="1"/>
    <col min="489" max="489" width="11.53125" hidden="1" customWidth="1"/>
    <col min="490" max="490" width="13.46484375" hidden="1" customWidth="1"/>
    <col min="491" max="492" width="12.6640625" hidden="1" customWidth="1"/>
    <col min="493" max="493" width="12.1328125" hidden="1" customWidth="1"/>
    <col min="494" max="494" width="11.53125" hidden="1" customWidth="1"/>
    <col min="495" max="495" width="15.46484375" hidden="1" customWidth="1"/>
    <col min="496" max="496" width="13.46484375" hidden="1" customWidth="1"/>
    <col min="497" max="497" width="13.33203125" hidden="1" customWidth="1"/>
    <col min="498" max="498" width="1.86328125" hidden="1" customWidth="1"/>
    <col min="499" max="499" width="15.53125" hidden="1" customWidth="1"/>
    <col min="500" max="500" width="9.1328125" hidden="1" customWidth="1"/>
    <col min="501" max="501" width="9.6640625" style="47" hidden="1" customWidth="1"/>
    <col min="502" max="502" width="11.53125" hidden="1" customWidth="1"/>
    <col min="503" max="503" width="13.46484375" hidden="1" customWidth="1"/>
    <col min="504" max="505" width="12.6640625" hidden="1" customWidth="1"/>
    <col min="506" max="506" width="12.1328125" hidden="1" customWidth="1"/>
    <col min="507" max="507" width="11.53125" hidden="1" customWidth="1"/>
    <col min="508" max="508" width="15.46484375" hidden="1" customWidth="1"/>
    <col min="509" max="509" width="13.46484375" hidden="1" customWidth="1"/>
    <col min="510" max="510" width="13.33203125" hidden="1" customWidth="1"/>
    <col min="511" max="511" width="1.6640625" hidden="1" customWidth="1"/>
    <col min="512" max="512" width="15.53125" hidden="1" customWidth="1"/>
    <col min="513" max="514" width="9.1328125" hidden="1" customWidth="1"/>
    <col min="515" max="515" width="13.33203125" hidden="1" customWidth="1"/>
    <col min="516" max="516" width="11.53125" hidden="1" customWidth="1"/>
    <col min="517" max="518" width="9.1328125" hidden="1" customWidth="1"/>
    <col min="519" max="519" width="10.46484375" hidden="1" customWidth="1"/>
    <col min="520" max="520" width="9.86328125" hidden="1" customWidth="1"/>
    <col min="521" max="522" width="9.1328125" hidden="1" customWidth="1"/>
    <col min="523" max="523" width="11" hidden="1" customWidth="1"/>
    <col min="524" max="524" width="2.46484375" hidden="1" customWidth="1"/>
    <col min="525" max="525" width="13.86328125" hidden="1" customWidth="1"/>
    <col min="526" max="527" width="9.1328125" hidden="1" customWidth="1"/>
    <col min="528" max="528" width="13.33203125" hidden="1" customWidth="1"/>
    <col min="529" max="529" width="11.53125" hidden="1" customWidth="1"/>
    <col min="530" max="530" width="13.46484375" hidden="1" customWidth="1"/>
    <col min="531" max="531" width="11.6640625" hidden="1" customWidth="1"/>
    <col min="532" max="532" width="13.86328125" hidden="1" customWidth="1"/>
    <col min="533" max="533" width="11.53125" hidden="1" customWidth="1"/>
    <col min="534" max="534" width="11.1328125" hidden="1" customWidth="1"/>
    <col min="535" max="535" width="10.46484375" hidden="1" customWidth="1"/>
    <col min="536" max="536" width="14" hidden="1" customWidth="1"/>
    <col min="537" max="537" width="2" hidden="1" customWidth="1"/>
    <col min="538" max="538" width="13.86328125" hidden="1" customWidth="1"/>
    <col min="539" max="540" width="9.1328125" hidden="1" customWidth="1"/>
    <col min="541" max="541" width="13.33203125" hidden="1" customWidth="1"/>
    <col min="542" max="542" width="11.53125" hidden="1" customWidth="1"/>
    <col min="543" max="543" width="13.46484375" hidden="1" customWidth="1"/>
    <col min="544" max="544" width="11.6640625" hidden="1" customWidth="1"/>
    <col min="545" max="545" width="13.86328125" hidden="1" customWidth="1"/>
    <col min="546" max="546" width="11.53125" hidden="1" customWidth="1"/>
    <col min="547" max="547" width="11.1328125" hidden="1" customWidth="1"/>
    <col min="548" max="548" width="10.46484375" hidden="1" customWidth="1"/>
    <col min="549" max="549" width="14" hidden="1" customWidth="1"/>
    <col min="550" max="550" width="1.86328125" hidden="1" customWidth="1"/>
    <col min="551" max="551" width="13.86328125" hidden="1" customWidth="1"/>
    <col min="552" max="553" width="9.1328125" hidden="1" customWidth="1"/>
    <col min="554" max="554" width="13.33203125" hidden="1" customWidth="1"/>
    <col min="555" max="555" width="11.53125" hidden="1" customWidth="1"/>
    <col min="556" max="556" width="13.46484375" hidden="1" customWidth="1"/>
    <col min="557" max="557" width="11.6640625" hidden="1" customWidth="1"/>
    <col min="558" max="558" width="13.86328125" hidden="1" customWidth="1"/>
    <col min="559" max="559" width="11.53125" hidden="1" customWidth="1"/>
    <col min="560" max="560" width="11.1328125" hidden="1" customWidth="1"/>
    <col min="561" max="561" width="10.46484375" hidden="1" customWidth="1"/>
    <col min="562" max="562" width="14" hidden="1" customWidth="1"/>
    <col min="563" max="563" width="1.86328125" hidden="1" customWidth="1"/>
    <col min="564" max="564" width="13.86328125" customWidth="1"/>
    <col min="565" max="566" width="9.1328125" hidden="1" customWidth="1"/>
    <col min="567" max="567" width="13.33203125" hidden="1" customWidth="1"/>
    <col min="568" max="568" width="11.53125" hidden="1" customWidth="1"/>
    <col min="569" max="569" width="13.46484375" hidden="1" customWidth="1"/>
    <col min="570" max="570" width="11.6640625" hidden="1" customWidth="1"/>
    <col min="571" max="571" width="13.86328125" hidden="1" customWidth="1"/>
    <col min="572" max="572" width="11.53125" hidden="1" customWidth="1"/>
    <col min="573" max="573" width="12.33203125" hidden="1" customWidth="1"/>
    <col min="574" max="574" width="10.46484375" hidden="1" customWidth="1"/>
    <col min="575" max="575" width="14" hidden="1" customWidth="1"/>
    <col min="576" max="576" width="1.86328125" hidden="1" customWidth="1"/>
    <col min="577" max="577" width="15.1328125" hidden="1" customWidth="1"/>
    <col min="578" max="579" width="9.1328125" hidden="1" customWidth="1"/>
    <col min="580" max="580" width="13.33203125" hidden="1" customWidth="1"/>
    <col min="581" max="581" width="11.53125" hidden="1" customWidth="1"/>
    <col min="582" max="582" width="13.46484375" hidden="1" customWidth="1"/>
    <col min="583" max="583" width="11.6640625" hidden="1" customWidth="1"/>
    <col min="584" max="584" width="13.86328125" hidden="1" customWidth="1"/>
    <col min="585" max="585" width="11.53125" hidden="1" customWidth="1"/>
    <col min="586" max="586" width="12.33203125" hidden="1" customWidth="1"/>
    <col min="587" max="587" width="10.46484375" hidden="1" customWidth="1"/>
    <col min="588" max="588" width="14" hidden="1" customWidth="1"/>
    <col min="589" max="589" width="2.33203125" hidden="1" customWidth="1"/>
    <col min="590" max="590" width="15.1328125" hidden="1" customWidth="1"/>
    <col min="591" max="592" width="9.1328125" hidden="1" customWidth="1"/>
    <col min="593" max="593" width="13.33203125" hidden="1" customWidth="1"/>
    <col min="594" max="594" width="11.53125" hidden="1" customWidth="1"/>
    <col min="595" max="595" width="13.46484375" hidden="1" customWidth="1"/>
    <col min="596" max="596" width="11.6640625" hidden="1" customWidth="1"/>
    <col min="597" max="597" width="13.86328125" hidden="1" customWidth="1"/>
    <col min="598" max="598" width="11.53125" hidden="1" customWidth="1"/>
    <col min="599" max="599" width="12.33203125" hidden="1" customWidth="1"/>
    <col min="600" max="600" width="10.46484375" hidden="1" customWidth="1"/>
    <col min="601" max="601" width="14" hidden="1" customWidth="1"/>
    <col min="602" max="602" width="1.53125" hidden="1" customWidth="1"/>
    <col min="603" max="603" width="15.1328125" hidden="1" customWidth="1"/>
    <col min="604" max="605" width="9.1328125" hidden="1" customWidth="1"/>
    <col min="606" max="606" width="13.33203125" hidden="1" customWidth="1"/>
    <col min="607" max="607" width="11.53125" hidden="1" customWidth="1"/>
    <col min="608" max="608" width="16.1328125" hidden="1" customWidth="1"/>
    <col min="609" max="609" width="11.6640625" hidden="1" customWidth="1"/>
    <col min="610" max="610" width="13.86328125" hidden="1" customWidth="1"/>
    <col min="611" max="611" width="11.53125" hidden="1" customWidth="1"/>
    <col min="612" max="612" width="12.33203125" hidden="1" customWidth="1"/>
    <col min="613" max="613" width="10.46484375" hidden="1" customWidth="1"/>
    <col min="614" max="614" width="14" hidden="1" customWidth="1"/>
    <col min="615" max="615" width="1.53125" hidden="1" customWidth="1"/>
    <col min="616" max="616" width="15.1328125" hidden="1" customWidth="1"/>
    <col min="617" max="618" width="9.1328125" hidden="1" customWidth="1"/>
    <col min="619" max="619" width="13.33203125" hidden="1" customWidth="1"/>
    <col min="620" max="620" width="11.53125" hidden="1" customWidth="1"/>
    <col min="621" max="621" width="16.1328125" hidden="1" customWidth="1"/>
    <col min="622" max="622" width="11.6640625" hidden="1" customWidth="1"/>
    <col min="623" max="623" width="13.86328125" hidden="1" customWidth="1"/>
    <col min="624" max="624" width="11.53125" hidden="1" customWidth="1"/>
    <col min="625" max="625" width="12.33203125" hidden="1" customWidth="1"/>
    <col min="626" max="626" width="10.46484375" hidden="1" customWidth="1"/>
    <col min="627" max="627" width="14" hidden="1" customWidth="1"/>
    <col min="628" max="628" width="2.1328125" hidden="1" customWidth="1"/>
    <col min="629" max="629" width="15.1328125" hidden="1" customWidth="1"/>
    <col min="630" max="631" width="9.1328125" hidden="1" customWidth="1"/>
    <col min="632" max="632" width="13.33203125" hidden="1" customWidth="1"/>
    <col min="633" max="633" width="11.53125" hidden="1" customWidth="1"/>
    <col min="634" max="634" width="16.1328125" hidden="1" customWidth="1"/>
    <col min="635" max="635" width="11.6640625" hidden="1" customWidth="1"/>
    <col min="636" max="636" width="13.86328125" hidden="1" customWidth="1"/>
    <col min="637" max="637" width="11.53125" hidden="1" customWidth="1"/>
    <col min="638" max="638" width="12.33203125" hidden="1" customWidth="1"/>
    <col min="639" max="639" width="10.46484375" hidden="1" customWidth="1"/>
    <col min="640" max="640" width="14" hidden="1" customWidth="1"/>
    <col min="641" max="641" width="1.33203125" hidden="1" customWidth="1"/>
    <col min="642" max="642" width="15.1328125" hidden="1" customWidth="1"/>
    <col min="643" max="644" width="9.1328125" hidden="1" customWidth="1"/>
    <col min="645" max="645" width="13.33203125" hidden="1" customWidth="1"/>
    <col min="646" max="646" width="11.53125" hidden="1" customWidth="1"/>
    <col min="647" max="647" width="16.1328125" hidden="1" customWidth="1"/>
    <col min="648" max="648" width="11.6640625" hidden="1" customWidth="1"/>
    <col min="649" max="649" width="13.86328125" hidden="1" customWidth="1"/>
    <col min="650" max="650" width="11.53125" hidden="1" customWidth="1"/>
    <col min="651" max="651" width="12.33203125" hidden="1" customWidth="1"/>
    <col min="652" max="652" width="10.46484375" hidden="1" customWidth="1"/>
    <col min="653" max="653" width="14" hidden="1" customWidth="1"/>
    <col min="654" max="654" width="1.46484375" hidden="1" customWidth="1"/>
    <col min="655" max="655" width="15.1328125" hidden="1" customWidth="1"/>
    <col min="656" max="657" width="9.1328125" hidden="1" customWidth="1"/>
    <col min="658" max="658" width="13.33203125" hidden="1" customWidth="1"/>
    <col min="659" max="659" width="11.53125" hidden="1" customWidth="1"/>
    <col min="660" max="660" width="16.1328125" hidden="1" customWidth="1"/>
    <col min="661" max="661" width="11.6640625" hidden="1" customWidth="1"/>
    <col min="662" max="662" width="13.86328125" hidden="1" customWidth="1"/>
    <col min="663" max="663" width="11.53125" hidden="1" customWidth="1"/>
    <col min="664" max="664" width="12.33203125" hidden="1" customWidth="1"/>
    <col min="665" max="665" width="10.46484375" hidden="1" customWidth="1"/>
    <col min="666" max="666" width="14" hidden="1" customWidth="1"/>
    <col min="667" max="667" width="1.46484375" hidden="1" customWidth="1"/>
    <col min="668" max="668" width="15.1328125" hidden="1" customWidth="1"/>
    <col min="669" max="670" width="9.1328125" hidden="1" customWidth="1"/>
    <col min="671" max="671" width="13.33203125" hidden="1" customWidth="1"/>
    <col min="672" max="672" width="11.53125" hidden="1" customWidth="1"/>
    <col min="673" max="673" width="16.1328125" hidden="1" customWidth="1"/>
    <col min="674" max="674" width="11.6640625" hidden="1" customWidth="1"/>
    <col min="675" max="675" width="13.86328125" hidden="1" customWidth="1"/>
    <col min="676" max="676" width="11.53125" hidden="1" customWidth="1"/>
    <col min="677" max="677" width="12.33203125" hidden="1" customWidth="1"/>
    <col min="678" max="678" width="10.46484375" hidden="1" customWidth="1"/>
    <col min="679" max="679" width="14" hidden="1" customWidth="1"/>
    <col min="680" max="680" width="1.86328125" hidden="1" customWidth="1"/>
    <col min="681" max="681" width="15.1328125" hidden="1" customWidth="1"/>
    <col min="682" max="683" width="9.1328125" hidden="1" customWidth="1"/>
    <col min="684" max="684" width="13.33203125" hidden="1" customWidth="1"/>
    <col min="685" max="685" width="11.53125" hidden="1" customWidth="1"/>
    <col min="686" max="686" width="16.1328125" hidden="1" customWidth="1"/>
    <col min="687" max="687" width="11.6640625" hidden="1" customWidth="1"/>
    <col min="688" max="688" width="13.86328125" hidden="1" customWidth="1"/>
    <col min="689" max="689" width="11.53125" hidden="1" customWidth="1"/>
    <col min="690" max="690" width="12.33203125" hidden="1" customWidth="1"/>
    <col min="691" max="691" width="10.46484375" hidden="1" customWidth="1"/>
    <col min="692" max="692" width="14" hidden="1" customWidth="1"/>
    <col min="693" max="693" width="1.86328125" hidden="1" customWidth="1"/>
    <col min="694" max="694" width="15.1328125" hidden="1" customWidth="1"/>
    <col min="695" max="696" width="9.1328125" hidden="1" customWidth="1"/>
    <col min="697" max="697" width="13.33203125" hidden="1" customWidth="1"/>
    <col min="698" max="698" width="11.53125" hidden="1" customWidth="1"/>
    <col min="699" max="699" width="16.1328125" hidden="1" customWidth="1"/>
    <col min="700" max="700" width="11.6640625" hidden="1" customWidth="1"/>
    <col min="701" max="701" width="13.86328125" hidden="1" customWidth="1"/>
    <col min="702" max="702" width="11.53125" hidden="1" customWidth="1"/>
    <col min="703" max="703" width="12.33203125" hidden="1" customWidth="1"/>
    <col min="704" max="704" width="10.46484375" hidden="1" customWidth="1"/>
    <col min="705" max="705" width="14" hidden="1" customWidth="1"/>
    <col min="706" max="706" width="1.33203125" hidden="1" customWidth="1"/>
    <col min="707" max="707" width="15.1328125" hidden="1" customWidth="1"/>
    <col min="708" max="709" width="9.1328125" hidden="1" customWidth="1"/>
    <col min="710" max="710" width="13.33203125" hidden="1" customWidth="1"/>
    <col min="711" max="711" width="11.53125" hidden="1" customWidth="1"/>
    <col min="712" max="712" width="16.1328125" hidden="1" customWidth="1"/>
    <col min="713" max="713" width="11.6640625" hidden="1" customWidth="1"/>
    <col min="714" max="714" width="13.86328125" hidden="1" customWidth="1"/>
    <col min="715" max="715" width="11.53125" hidden="1" customWidth="1"/>
    <col min="716" max="716" width="12.33203125" hidden="1" customWidth="1"/>
    <col min="717" max="717" width="10.46484375" hidden="1" customWidth="1"/>
    <col min="718" max="718" width="14" hidden="1" customWidth="1"/>
    <col min="719" max="719" width="2.1328125" hidden="1" customWidth="1"/>
    <col min="720" max="720" width="15.1328125" customWidth="1"/>
    <col min="721" max="722" width="9.1328125" hidden="1" customWidth="1"/>
    <col min="723" max="723" width="13.33203125" hidden="1" customWidth="1"/>
    <col min="724" max="724" width="11.53125" hidden="1" customWidth="1"/>
    <col min="725" max="725" width="16.1328125" hidden="1" customWidth="1"/>
    <col min="726" max="726" width="11.6640625" hidden="1" customWidth="1"/>
    <col min="727" max="727" width="13.86328125" hidden="1" customWidth="1"/>
    <col min="728" max="728" width="11.53125" hidden="1" customWidth="1"/>
    <col min="729" max="729" width="12.33203125" hidden="1" customWidth="1"/>
    <col min="730" max="730" width="10.46484375" hidden="1" customWidth="1"/>
    <col min="731" max="731" width="14" hidden="1" customWidth="1"/>
    <col min="732" max="732" width="1.46484375" hidden="1" customWidth="1"/>
    <col min="733" max="733" width="15.1328125" hidden="1" customWidth="1"/>
    <col min="734" max="735" width="9.1328125" hidden="1" customWidth="1"/>
    <col min="736" max="736" width="13.33203125" hidden="1" customWidth="1"/>
    <col min="737" max="737" width="11.53125" hidden="1" customWidth="1"/>
    <col min="738" max="738" width="16.1328125" hidden="1" customWidth="1"/>
    <col min="739" max="739" width="11.6640625" hidden="1" customWidth="1"/>
    <col min="740" max="740" width="13.86328125" hidden="1" customWidth="1"/>
    <col min="741" max="741" width="11.53125" hidden="1" customWidth="1"/>
    <col min="742" max="742" width="12.33203125" hidden="1" customWidth="1"/>
    <col min="743" max="743" width="10.46484375" hidden="1" customWidth="1"/>
    <col min="744" max="744" width="9.86328125" hidden="1" customWidth="1"/>
    <col min="745" max="745" width="1.6640625" hidden="1" customWidth="1"/>
    <col min="746" max="746" width="15.1328125" hidden="1" customWidth="1"/>
    <col min="747" max="748" width="9.1328125" hidden="1" customWidth="1"/>
    <col min="749" max="749" width="13.33203125" hidden="1" customWidth="1"/>
    <col min="750" max="750" width="11.53125" hidden="1" customWidth="1"/>
    <col min="751" max="751" width="16.1328125" hidden="1" customWidth="1"/>
    <col min="752" max="752" width="11.6640625" hidden="1" customWidth="1"/>
    <col min="753" max="753" width="13.86328125" hidden="1" customWidth="1"/>
    <col min="754" max="754" width="11.53125" hidden="1" customWidth="1"/>
    <col min="755" max="755" width="12.33203125" hidden="1" customWidth="1"/>
    <col min="756" max="756" width="10.46484375" hidden="1" customWidth="1"/>
    <col min="757" max="757" width="14" hidden="1" customWidth="1"/>
    <col min="758" max="758" width="1.86328125" hidden="1" customWidth="1"/>
    <col min="759" max="759" width="15.1328125" hidden="1" customWidth="1"/>
    <col min="760" max="761" width="9.1328125" hidden="1" customWidth="1"/>
    <col min="762" max="762" width="13.33203125" hidden="1" customWidth="1"/>
    <col min="763" max="763" width="11.53125" hidden="1" customWidth="1"/>
    <col min="764" max="764" width="16.1328125" hidden="1" customWidth="1"/>
    <col min="765" max="765" width="11.6640625" hidden="1" customWidth="1"/>
    <col min="766" max="766" width="13.86328125" hidden="1" customWidth="1"/>
    <col min="767" max="767" width="11.53125" hidden="1" customWidth="1"/>
    <col min="768" max="768" width="12.33203125" hidden="1" customWidth="1"/>
    <col min="769" max="769" width="10.46484375" hidden="1" customWidth="1"/>
    <col min="770" max="770" width="14" hidden="1" customWidth="1"/>
    <col min="771" max="771" width="2.1328125" hidden="1" customWidth="1"/>
    <col min="772" max="772" width="15.1328125" hidden="1" customWidth="1"/>
    <col min="773" max="774" width="9.1328125" hidden="1" customWidth="1"/>
    <col min="775" max="775" width="13.33203125" hidden="1" customWidth="1"/>
    <col min="776" max="776" width="11.53125" hidden="1" customWidth="1"/>
    <col min="777" max="777" width="16.1328125" hidden="1" customWidth="1"/>
    <col min="778" max="778" width="11.6640625" hidden="1" customWidth="1"/>
    <col min="779" max="779" width="13.86328125" hidden="1" customWidth="1"/>
    <col min="780" max="780" width="11.53125" hidden="1" customWidth="1"/>
    <col min="781" max="781" width="12.33203125" hidden="1" customWidth="1"/>
    <col min="782" max="782" width="10.46484375" hidden="1" customWidth="1"/>
    <col min="783" max="783" width="14" hidden="1" customWidth="1"/>
    <col min="784" max="784" width="2.1328125" hidden="1" customWidth="1"/>
    <col min="785" max="785" width="15.1328125" hidden="1" customWidth="1"/>
    <col min="786" max="787" width="9.1328125" hidden="1" customWidth="1"/>
    <col min="788" max="788" width="13.33203125" hidden="1" customWidth="1"/>
    <col min="789" max="789" width="11.53125" hidden="1" customWidth="1"/>
    <col min="790" max="790" width="16.1328125" hidden="1" customWidth="1"/>
    <col min="791" max="791" width="11.6640625" hidden="1" customWidth="1"/>
    <col min="792" max="792" width="13.86328125" hidden="1" customWidth="1"/>
    <col min="793" max="793" width="11.53125" hidden="1" customWidth="1"/>
    <col min="794" max="794" width="12.33203125" hidden="1" customWidth="1"/>
    <col min="795" max="795" width="10.46484375" hidden="1" customWidth="1"/>
    <col min="796" max="796" width="14" hidden="1" customWidth="1"/>
    <col min="797" max="797" width="1.53125" hidden="1" customWidth="1"/>
    <col min="798" max="798" width="15.1328125" hidden="1" customWidth="1"/>
    <col min="799" max="800" width="9.1328125" hidden="1" customWidth="1"/>
    <col min="801" max="801" width="13.33203125" hidden="1" customWidth="1"/>
    <col min="802" max="802" width="11.53125" hidden="1" customWidth="1"/>
    <col min="803" max="803" width="16.1328125" hidden="1" customWidth="1"/>
    <col min="804" max="804" width="11.6640625" hidden="1" customWidth="1"/>
    <col min="805" max="805" width="13.86328125" hidden="1" customWidth="1"/>
    <col min="806" max="806" width="11.53125" hidden="1" customWidth="1"/>
    <col min="807" max="807" width="12.33203125" hidden="1" customWidth="1"/>
    <col min="808" max="808" width="10.46484375" hidden="1" customWidth="1"/>
    <col min="809" max="809" width="14" hidden="1" customWidth="1"/>
    <col min="810" max="810" width="1.86328125" hidden="1" customWidth="1"/>
    <col min="811" max="811" width="15.1328125" hidden="1" customWidth="1"/>
    <col min="812" max="813" width="9.1328125" hidden="1" customWidth="1"/>
    <col min="814" max="814" width="13.33203125" hidden="1" customWidth="1"/>
    <col min="815" max="815" width="11.53125" hidden="1" customWidth="1"/>
    <col min="816" max="816" width="16.1328125" hidden="1" customWidth="1"/>
    <col min="817" max="817" width="11.6640625" hidden="1" customWidth="1"/>
    <col min="818" max="818" width="13.86328125" hidden="1" customWidth="1"/>
    <col min="819" max="819" width="11.53125" hidden="1" customWidth="1"/>
    <col min="820" max="820" width="12.33203125" hidden="1" customWidth="1"/>
    <col min="821" max="821" width="10.46484375" hidden="1" customWidth="1"/>
    <col min="822" max="822" width="14" hidden="1" customWidth="1"/>
    <col min="823" max="823" width="1" hidden="1" customWidth="1"/>
    <col min="824" max="824" width="15.1328125" hidden="1" customWidth="1"/>
    <col min="825" max="826" width="9.1328125" hidden="1" customWidth="1"/>
    <col min="827" max="827" width="13.33203125" hidden="1" customWidth="1"/>
    <col min="828" max="828" width="11.53125" hidden="1" customWidth="1"/>
    <col min="829" max="829" width="16.1328125" hidden="1" customWidth="1"/>
    <col min="830" max="830" width="11.6640625" hidden="1" customWidth="1"/>
    <col min="831" max="831" width="13.86328125" hidden="1" customWidth="1"/>
    <col min="832" max="832" width="11.53125" hidden="1" customWidth="1"/>
    <col min="833" max="833" width="12.33203125" hidden="1" customWidth="1"/>
    <col min="834" max="834" width="10.46484375" hidden="1" customWidth="1"/>
    <col min="835" max="835" width="14" hidden="1" customWidth="1"/>
    <col min="836" max="836" width="1.53125" hidden="1" customWidth="1"/>
    <col min="837" max="837" width="14.33203125" hidden="1" customWidth="1"/>
    <col min="838" max="839" width="9.1328125" hidden="1" customWidth="1"/>
    <col min="840" max="840" width="13.33203125" hidden="1" customWidth="1"/>
    <col min="841" max="841" width="11.53125" hidden="1" customWidth="1"/>
    <col min="842" max="842" width="12.86328125" hidden="1" customWidth="1"/>
    <col min="843" max="843" width="9.53125" hidden="1" customWidth="1"/>
    <col min="844" max="844" width="13.86328125" hidden="1" customWidth="1"/>
    <col min="845" max="845" width="11.53125" hidden="1" customWidth="1"/>
    <col min="846" max="846" width="12.33203125" hidden="1" customWidth="1"/>
    <col min="847" max="847" width="10.46484375" hidden="1" customWidth="1"/>
    <col min="848" max="848" width="14" hidden="1" customWidth="1"/>
    <col min="849" max="849" width="1.1328125" hidden="1" customWidth="1"/>
    <col min="850" max="850" width="15.1328125" hidden="1" customWidth="1"/>
    <col min="851" max="852" width="9.1328125" hidden="1" customWidth="1"/>
    <col min="853" max="853" width="13.33203125" hidden="1" customWidth="1"/>
    <col min="854" max="854" width="11.53125" hidden="1" customWidth="1"/>
    <col min="855" max="855" width="12.86328125" hidden="1" customWidth="1"/>
    <col min="856" max="856" width="10.46484375" hidden="1" customWidth="1"/>
    <col min="857" max="857" width="13.86328125" hidden="1" customWidth="1"/>
    <col min="858" max="858" width="11.53125" hidden="1" customWidth="1"/>
    <col min="859" max="859" width="12.33203125" hidden="1" customWidth="1"/>
    <col min="860" max="860" width="10.46484375" hidden="1" customWidth="1"/>
    <col min="861" max="861" width="14" hidden="1" customWidth="1"/>
    <col min="862" max="862" width="1.1328125" hidden="1" customWidth="1"/>
    <col min="863" max="863" width="15.1328125" hidden="1" customWidth="1"/>
    <col min="864" max="865" width="8.86328125" hidden="1" customWidth="1"/>
    <col min="866" max="866" width="13.33203125" hidden="1" customWidth="1"/>
    <col min="867" max="867" width="11.53125" hidden="1" customWidth="1"/>
    <col min="868" max="868" width="12.86328125" hidden="1" customWidth="1"/>
    <col min="869" max="869" width="10.46484375" hidden="1" customWidth="1"/>
    <col min="870" max="870" width="13.86328125" hidden="1" customWidth="1"/>
    <col min="871" max="871" width="11.53125" hidden="1" customWidth="1"/>
    <col min="872" max="872" width="12.33203125" hidden="1" customWidth="1"/>
    <col min="873" max="873" width="10.46484375" hidden="1" customWidth="1"/>
    <col min="874" max="874" width="14" hidden="1" customWidth="1"/>
    <col min="875" max="875" width="1.53125" hidden="1" customWidth="1"/>
    <col min="876" max="876" width="15.1328125" customWidth="1"/>
    <col min="877" max="878" width="8.86328125" hidden="1" customWidth="1"/>
    <col min="879" max="879" width="13.33203125" hidden="1" customWidth="1"/>
    <col min="880" max="880" width="11.53125" hidden="1" customWidth="1"/>
    <col min="881" max="881" width="12.86328125" hidden="1" customWidth="1"/>
    <col min="882" max="882" width="10.46484375" hidden="1" customWidth="1"/>
    <col min="883" max="883" width="13.86328125" hidden="1" customWidth="1"/>
    <col min="884" max="884" width="11.53125" hidden="1" customWidth="1"/>
    <col min="885" max="885" width="12.33203125" hidden="1" customWidth="1"/>
    <col min="886" max="886" width="10.46484375" hidden="1" customWidth="1"/>
    <col min="887" max="887" width="14" hidden="1" customWidth="1"/>
    <col min="888" max="888" width="2.6640625" hidden="1" customWidth="1"/>
    <col min="889" max="889" width="15.1328125" hidden="1" customWidth="1"/>
    <col min="890" max="891" width="8.86328125" hidden="1" customWidth="1"/>
    <col min="892" max="892" width="13.33203125" hidden="1" customWidth="1"/>
    <col min="893" max="893" width="11.53125" hidden="1" customWidth="1"/>
    <col min="894" max="894" width="12.86328125" hidden="1" customWidth="1"/>
    <col min="895" max="895" width="10.46484375" hidden="1" customWidth="1"/>
    <col min="896" max="896" width="13.86328125" hidden="1" customWidth="1"/>
    <col min="897" max="897" width="11.53125" hidden="1" customWidth="1"/>
    <col min="898" max="898" width="12.33203125" hidden="1" customWidth="1"/>
    <col min="899" max="899" width="10.46484375" hidden="1" customWidth="1"/>
    <col min="900" max="900" width="14" hidden="1" customWidth="1"/>
    <col min="901" max="901" width="1.33203125" hidden="1" customWidth="1"/>
    <col min="902" max="902" width="15.1328125" hidden="1" customWidth="1"/>
    <col min="903" max="904" width="8.86328125" hidden="1" customWidth="1"/>
    <col min="905" max="905" width="13.33203125" hidden="1" customWidth="1"/>
    <col min="906" max="906" width="11.53125" hidden="1" customWidth="1"/>
    <col min="907" max="907" width="12.86328125" hidden="1" customWidth="1"/>
    <col min="908" max="908" width="10.46484375" hidden="1" customWidth="1"/>
    <col min="909" max="909" width="13.86328125" hidden="1" customWidth="1"/>
    <col min="910" max="910" width="11.53125" hidden="1" customWidth="1"/>
    <col min="911" max="911" width="12.33203125" hidden="1" customWidth="1"/>
    <col min="912" max="912" width="10.46484375" hidden="1" customWidth="1"/>
    <col min="913" max="913" width="14" hidden="1" customWidth="1"/>
    <col min="914" max="914" width="2.1328125" hidden="1" customWidth="1"/>
    <col min="915" max="915" width="15.1328125" hidden="1" customWidth="1"/>
    <col min="916" max="917" width="8.86328125" hidden="1" customWidth="1"/>
    <col min="918" max="918" width="13.33203125" hidden="1" customWidth="1"/>
    <col min="919" max="919" width="11.53125" hidden="1" customWidth="1"/>
    <col min="920" max="920" width="12.86328125" hidden="1" customWidth="1"/>
    <col min="921" max="921" width="11.53125" hidden="1" customWidth="1"/>
    <col min="922" max="922" width="13.86328125" hidden="1" customWidth="1"/>
    <col min="923" max="923" width="11.53125" hidden="1" customWidth="1"/>
    <col min="924" max="924" width="12.33203125" hidden="1" customWidth="1"/>
    <col min="925" max="925" width="10.46484375" hidden="1" customWidth="1"/>
    <col min="926" max="926" width="14" hidden="1" customWidth="1"/>
    <col min="927" max="927" width="1.6640625" hidden="1" customWidth="1"/>
    <col min="928" max="928" width="15.1328125" hidden="1" customWidth="1"/>
    <col min="929" max="930" width="8.86328125" hidden="1" customWidth="1"/>
    <col min="931" max="931" width="13.33203125" hidden="1" customWidth="1"/>
    <col min="932" max="932" width="11.53125" hidden="1" customWidth="1"/>
    <col min="933" max="933" width="12.86328125" hidden="1" customWidth="1"/>
    <col min="934" max="934" width="11.53125" hidden="1" customWidth="1"/>
    <col min="935" max="935" width="13.86328125" hidden="1" customWidth="1"/>
    <col min="936" max="936" width="11.53125" hidden="1" customWidth="1"/>
    <col min="937" max="937" width="12.33203125" hidden="1" customWidth="1"/>
    <col min="938" max="938" width="10.46484375" hidden="1" customWidth="1"/>
    <col min="939" max="939" width="14" hidden="1" customWidth="1"/>
    <col min="940" max="940" width="1.1328125" hidden="1" customWidth="1"/>
    <col min="941" max="941" width="15.1328125" hidden="1" customWidth="1"/>
    <col min="942" max="943" width="8.86328125" hidden="1" customWidth="1"/>
    <col min="944" max="944" width="13.33203125" hidden="1" customWidth="1"/>
    <col min="945" max="945" width="11.53125" hidden="1" customWidth="1"/>
    <col min="946" max="946" width="12.86328125" hidden="1" customWidth="1"/>
    <col min="947" max="947" width="11.53125" hidden="1" customWidth="1"/>
    <col min="948" max="948" width="13.86328125" hidden="1" customWidth="1"/>
    <col min="949" max="949" width="11.53125" hidden="1" customWidth="1"/>
    <col min="950" max="950" width="12.33203125" hidden="1" customWidth="1"/>
    <col min="951" max="951" width="10.46484375" hidden="1" customWidth="1"/>
    <col min="952" max="952" width="14" hidden="1" customWidth="1"/>
    <col min="953" max="953" width="1.53125" hidden="1" customWidth="1"/>
    <col min="954" max="954" width="15.1328125" hidden="1" customWidth="1"/>
    <col min="955" max="956" width="8.86328125" hidden="1" customWidth="1"/>
    <col min="957" max="957" width="13.33203125" hidden="1" customWidth="1"/>
    <col min="958" max="958" width="11.53125" hidden="1" customWidth="1"/>
    <col min="959" max="959" width="12.86328125" hidden="1" customWidth="1"/>
    <col min="960" max="960" width="14.46484375" hidden="1" customWidth="1"/>
    <col min="961" max="961" width="13.86328125" hidden="1" customWidth="1"/>
    <col min="962" max="962" width="11.53125" hidden="1" customWidth="1"/>
    <col min="963" max="963" width="12.33203125" hidden="1" customWidth="1"/>
    <col min="964" max="964" width="10.46484375" hidden="1" customWidth="1"/>
    <col min="965" max="965" width="14" hidden="1" customWidth="1"/>
    <col min="966" max="966" width="1.46484375" hidden="1" customWidth="1"/>
    <col min="967" max="967" width="15.1328125" hidden="1" customWidth="1"/>
    <col min="968" max="969" width="8.86328125" hidden="1" customWidth="1"/>
    <col min="970" max="970" width="13.33203125" hidden="1" customWidth="1"/>
    <col min="971" max="971" width="11.53125" hidden="1" customWidth="1"/>
    <col min="972" max="972" width="12.86328125" hidden="1" customWidth="1"/>
    <col min="973" max="973" width="14.46484375" hidden="1" customWidth="1"/>
    <col min="974" max="974" width="13.86328125" hidden="1" customWidth="1"/>
    <col min="975" max="975" width="11.53125" hidden="1" customWidth="1"/>
    <col min="976" max="976" width="12.33203125" hidden="1" customWidth="1"/>
    <col min="977" max="977" width="10.46484375" hidden="1" customWidth="1"/>
    <col min="978" max="978" width="14" hidden="1" customWidth="1"/>
    <col min="979" max="979" width="1" hidden="1" customWidth="1"/>
    <col min="980" max="980" width="15.1328125" hidden="1" customWidth="1"/>
    <col min="981" max="982" width="8.86328125" hidden="1" customWidth="1"/>
    <col min="983" max="983" width="13.33203125" hidden="1" customWidth="1"/>
    <col min="984" max="984" width="11.53125" hidden="1" customWidth="1"/>
    <col min="985" max="985" width="12.86328125" hidden="1" customWidth="1"/>
    <col min="986" max="986" width="14.46484375" hidden="1" customWidth="1"/>
    <col min="987" max="987" width="13.86328125" hidden="1" customWidth="1"/>
    <col min="988" max="988" width="11.53125" hidden="1" customWidth="1"/>
    <col min="989" max="989" width="12.33203125" hidden="1" customWidth="1"/>
    <col min="990" max="990" width="10.46484375" hidden="1" customWidth="1"/>
    <col min="991" max="991" width="14" hidden="1" customWidth="1"/>
    <col min="992" max="992" width="1.33203125" hidden="1" customWidth="1"/>
    <col min="993" max="993" width="15.1328125" hidden="1" customWidth="1"/>
    <col min="994" max="995" width="8.86328125" hidden="1" customWidth="1"/>
    <col min="996" max="996" width="13.33203125" hidden="1" customWidth="1"/>
    <col min="997" max="997" width="11.53125" hidden="1" customWidth="1"/>
    <col min="998" max="998" width="12.86328125" hidden="1" customWidth="1"/>
    <col min="999" max="999" width="11.33203125" hidden="1" customWidth="1"/>
    <col min="1000" max="1000" width="13.86328125" hidden="1" customWidth="1"/>
    <col min="1001" max="1001" width="11.53125" hidden="1" customWidth="1"/>
    <col min="1002" max="1002" width="12.33203125" hidden="1" customWidth="1"/>
    <col min="1003" max="1003" width="10.46484375" hidden="1" customWidth="1"/>
    <col min="1004" max="1004" width="14" hidden="1" customWidth="1"/>
    <col min="1005" max="1005" width="1.6640625" hidden="1" customWidth="1"/>
    <col min="1006" max="1006" width="15.1328125" hidden="1" customWidth="1"/>
    <col min="1007" max="1008" width="9.1328125" hidden="1" customWidth="1"/>
    <col min="1009" max="1009" width="13.33203125" hidden="1" customWidth="1"/>
    <col min="1010" max="1010" width="11.53125" hidden="1" customWidth="1"/>
    <col min="1011" max="1011" width="12.86328125" hidden="1" customWidth="1"/>
    <col min="1012" max="1012" width="11.33203125" hidden="1" customWidth="1"/>
    <col min="1013" max="1013" width="13.86328125" hidden="1" customWidth="1"/>
    <col min="1014" max="1014" width="11.53125" hidden="1" customWidth="1"/>
    <col min="1015" max="1015" width="12.33203125" hidden="1" customWidth="1"/>
    <col min="1016" max="1016" width="10.46484375" hidden="1" customWidth="1"/>
    <col min="1017" max="1017" width="14" hidden="1" customWidth="1"/>
    <col min="1018" max="1018" width="0.86328125" hidden="1" customWidth="1"/>
    <col min="1019" max="1019" width="15.1328125" hidden="1" customWidth="1"/>
    <col min="1020" max="1021" width="8.86328125" hidden="1" customWidth="1"/>
    <col min="1022" max="1022" width="13.33203125" hidden="1" customWidth="1"/>
    <col min="1023" max="1023" width="11.53125" hidden="1" customWidth="1"/>
    <col min="1024" max="1024" width="12.86328125" hidden="1" customWidth="1"/>
    <col min="1025" max="1025" width="11.33203125" hidden="1" customWidth="1"/>
    <col min="1026" max="1026" width="13.86328125" hidden="1" customWidth="1"/>
    <col min="1027" max="1027" width="11.53125" hidden="1" customWidth="1"/>
    <col min="1028" max="1028" width="12.33203125" hidden="1" customWidth="1"/>
    <col min="1029" max="1029" width="10.46484375" hidden="1" customWidth="1"/>
    <col min="1030" max="1030" width="0.6640625" hidden="1" customWidth="1"/>
    <col min="1031" max="1031" width="1.53125" hidden="1" customWidth="1"/>
    <col min="1032" max="1032" width="15.1328125" customWidth="1"/>
    <col min="1033" max="1034" width="8.86328125" customWidth="1"/>
    <col min="1035" max="1035" width="13.33203125" customWidth="1"/>
    <col min="1036" max="1036" width="11.53125" customWidth="1"/>
    <col min="1037" max="1037" width="12.86328125" customWidth="1"/>
    <col min="1038" max="1038" width="11.33203125" customWidth="1"/>
    <col min="1039" max="1039" width="13.86328125" customWidth="1"/>
    <col min="1040" max="1040" width="11.53125" customWidth="1"/>
    <col min="1041" max="1041" width="12.33203125" customWidth="1"/>
    <col min="1042" max="1042" width="10.46484375" customWidth="1"/>
    <col min="1043" max="1043" width="6.46484375" customWidth="1"/>
    <col min="1044" max="1044" width="1.53125" customWidth="1"/>
    <col min="1045" max="1045" width="15.1328125" customWidth="1"/>
    <col min="1046" max="1047" width="8.86328125" customWidth="1"/>
    <col min="1048" max="1048" width="13.33203125" customWidth="1"/>
    <col min="1049" max="1049" width="11.53125" customWidth="1"/>
    <col min="1050" max="1050" width="12.86328125" customWidth="1"/>
    <col min="1051" max="1051" width="11.33203125" customWidth="1"/>
    <col min="1052" max="1052" width="13.86328125" customWidth="1"/>
    <col min="1053" max="1053" width="11.53125" customWidth="1"/>
    <col min="1054" max="1054" width="12.33203125" customWidth="1"/>
    <col min="1055" max="1055" width="10.46484375" customWidth="1"/>
    <col min="1056" max="1056" width="14" customWidth="1"/>
    <col min="1057" max="1057" width="2.33203125" customWidth="1"/>
    <col min="1058" max="1058" width="15.1328125" customWidth="1"/>
    <col min="1059" max="1060" width="9.1328125" customWidth="1"/>
    <col min="1061" max="1061" width="13.33203125" customWidth="1"/>
    <col min="1062" max="1062" width="11.53125" customWidth="1"/>
    <col min="1063" max="1063" width="12.86328125" customWidth="1"/>
    <col min="1064" max="1064" width="11.33203125" customWidth="1"/>
    <col min="1065" max="1065" width="13.86328125" customWidth="1"/>
    <col min="1066" max="1066" width="11.53125" customWidth="1"/>
    <col min="1067" max="1067" width="12.33203125" customWidth="1"/>
    <col min="1068" max="1068" width="10.46484375" customWidth="1"/>
    <col min="1069" max="1069" width="14" customWidth="1"/>
    <col min="1070" max="1070" width="1.1328125" customWidth="1"/>
    <col min="1071" max="1071" width="15.1328125" customWidth="1"/>
    <col min="1072" max="1073" width="8.86328125" customWidth="1"/>
    <col min="1074" max="1074" width="13.33203125" customWidth="1"/>
    <col min="1075" max="1075" width="11.53125" customWidth="1"/>
    <col min="1076" max="1076" width="12.86328125" customWidth="1"/>
    <col min="1077" max="1077" width="11.33203125" customWidth="1"/>
    <col min="1078" max="1078" width="13.86328125" customWidth="1"/>
    <col min="1079" max="1079" width="11.53125" customWidth="1"/>
    <col min="1080" max="1080" width="12.33203125" customWidth="1"/>
    <col min="1081" max="1081" width="10.46484375" customWidth="1"/>
    <col min="1082" max="1082" width="14" customWidth="1"/>
    <col min="1083" max="1083" width="7" customWidth="1"/>
    <col min="1084" max="1084" width="15.1328125" customWidth="1"/>
    <col min="1085" max="1086" width="8.86328125" customWidth="1"/>
    <col min="1087" max="1087" width="13.33203125" customWidth="1"/>
    <col min="1088" max="1088" width="11.53125" customWidth="1"/>
    <col min="1089" max="1089" width="12.86328125" customWidth="1"/>
    <col min="1090" max="1090" width="11.33203125" customWidth="1"/>
    <col min="1091" max="1091" width="13.86328125" customWidth="1"/>
    <col min="1092" max="1092" width="11.53125" customWidth="1"/>
    <col min="1093" max="1093" width="12.33203125" customWidth="1"/>
    <col min="1094" max="1094" width="10.46484375" customWidth="1"/>
    <col min="1095" max="1095" width="14" customWidth="1"/>
    <col min="1096" max="1096" width="1" customWidth="1"/>
    <col min="1097" max="1097" width="15.1328125" customWidth="1"/>
    <col min="1098" max="1099" width="8.86328125" customWidth="1"/>
    <col min="1100" max="1100" width="13.33203125" customWidth="1"/>
    <col min="1101" max="1101" width="11.53125" customWidth="1"/>
    <col min="1102" max="1102" width="12.86328125" customWidth="1"/>
    <col min="1103" max="1103" width="11.33203125" customWidth="1"/>
    <col min="1104" max="1104" width="13.86328125" customWidth="1"/>
    <col min="1105" max="1105" width="11.53125" customWidth="1"/>
    <col min="1106" max="1106" width="12.33203125" customWidth="1"/>
    <col min="1107" max="1107" width="10.46484375" customWidth="1"/>
    <col min="1108" max="1108" width="14" customWidth="1"/>
    <col min="1109" max="1109" width="1.33203125" customWidth="1"/>
    <col min="1110" max="1110" width="15.1328125" customWidth="1"/>
    <col min="1111" max="1112" width="8.86328125" customWidth="1"/>
    <col min="1113" max="1113" width="13.33203125" customWidth="1"/>
    <col min="1114" max="1114" width="11.53125" customWidth="1"/>
    <col min="1115" max="1115" width="12.86328125" customWidth="1"/>
    <col min="1116" max="1116" width="11.33203125" customWidth="1"/>
    <col min="1117" max="1117" width="13.86328125" customWidth="1"/>
    <col min="1118" max="1118" width="11.53125" customWidth="1"/>
    <col min="1119" max="1119" width="12.33203125" customWidth="1"/>
    <col min="1120" max="1120" width="10.46484375" customWidth="1"/>
    <col min="1121" max="1121" width="14" customWidth="1"/>
    <col min="1122" max="1122" width="1.6640625" customWidth="1"/>
    <col min="1123" max="1123" width="15.1328125" customWidth="1"/>
    <col min="1124" max="1125" width="8.86328125" customWidth="1"/>
    <col min="1126" max="1126" width="13.33203125" customWidth="1"/>
    <col min="1127" max="1127" width="11.53125" customWidth="1"/>
    <col min="1128" max="1128" width="12.86328125" customWidth="1"/>
    <col min="1129" max="1129" width="11.33203125" customWidth="1"/>
    <col min="1130" max="1130" width="13.86328125" customWidth="1"/>
    <col min="1131" max="1131" width="11.53125" customWidth="1"/>
    <col min="1132" max="1132" width="12.33203125" customWidth="1"/>
    <col min="1133" max="1133" width="10.46484375" customWidth="1"/>
    <col min="1134" max="1134" width="14" customWidth="1"/>
    <col min="1135" max="1135" width="1.33203125" customWidth="1"/>
    <col min="1136" max="1136" width="15.1328125" customWidth="1"/>
    <col min="1137" max="1138" width="8.86328125" customWidth="1"/>
    <col min="1139" max="1139" width="13.33203125" customWidth="1"/>
    <col min="1140" max="1140" width="11.53125" customWidth="1"/>
    <col min="1141" max="1141" width="12.86328125" customWidth="1"/>
    <col min="1142" max="1142" width="11.33203125" customWidth="1"/>
    <col min="1143" max="1143" width="13.86328125" customWidth="1"/>
    <col min="1144" max="1144" width="11.53125" customWidth="1"/>
    <col min="1145" max="1145" width="12.33203125" customWidth="1"/>
    <col min="1146" max="1146" width="10.46484375" customWidth="1"/>
    <col min="1147" max="1147" width="14" customWidth="1"/>
    <col min="1148" max="1148" width="1.33203125" customWidth="1"/>
    <col min="1149" max="1149" width="15.1328125" customWidth="1"/>
    <col min="1150" max="1151" width="8.86328125" customWidth="1"/>
    <col min="1152" max="1152" width="13.33203125" customWidth="1"/>
    <col min="1153" max="1153" width="11.53125" customWidth="1"/>
    <col min="1154" max="1154" width="12.86328125" customWidth="1"/>
    <col min="1155" max="1155" width="11.33203125" customWidth="1"/>
    <col min="1156" max="1156" width="13.86328125" customWidth="1"/>
    <col min="1157" max="1157" width="11.53125" customWidth="1"/>
    <col min="1158" max="1158" width="12.33203125" customWidth="1"/>
    <col min="1159" max="1159" width="10.46484375" customWidth="1"/>
    <col min="1160" max="1160" width="14" customWidth="1"/>
    <col min="1161" max="1161" width="2.33203125" customWidth="1"/>
    <col min="1162" max="1162" width="15.1328125" customWidth="1"/>
    <col min="1163" max="1164" width="8.86328125" customWidth="1"/>
    <col min="1165" max="1165" width="13.33203125" customWidth="1"/>
    <col min="1166" max="1166" width="11.53125" customWidth="1"/>
    <col min="1167" max="1167" width="12.86328125" customWidth="1"/>
    <col min="1168" max="1168" width="11.33203125" customWidth="1"/>
    <col min="1169" max="1169" width="13.86328125" customWidth="1"/>
    <col min="1170" max="1170" width="11.53125" customWidth="1"/>
    <col min="1171" max="1171" width="12.33203125" customWidth="1"/>
    <col min="1172" max="1172" width="10.46484375" customWidth="1"/>
    <col min="1173" max="1173" width="14" customWidth="1"/>
    <col min="1174" max="1174" width="2" customWidth="1"/>
    <col min="1175" max="1175" width="15.1328125" customWidth="1"/>
    <col min="1178" max="1178" width="13.33203125" bestFit="1" customWidth="1"/>
    <col min="1179" max="1179" width="11.53125" bestFit="1" customWidth="1"/>
    <col min="1180" max="1180" width="12.86328125" customWidth="1"/>
    <col min="1181" max="1181" width="13.53125" customWidth="1"/>
    <col min="1182" max="1182" width="13.86328125" bestFit="1" customWidth="1"/>
    <col min="1183" max="1183" width="11.53125" customWidth="1"/>
    <col min="1184" max="1184" width="12.33203125" customWidth="1"/>
    <col min="1185" max="1185" width="10.46484375" bestFit="1" customWidth="1"/>
    <col min="1186" max="1186" width="14" customWidth="1"/>
    <col min="1187" max="1187" width="15.1328125" customWidth="1"/>
  </cols>
  <sheetData>
    <row r="1" spans="1:1187" ht="131.25" customHeight="1" x14ac:dyDescent="0.45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2" t="s">
        <v>1</v>
      </c>
      <c r="N1" s="2" t="s">
        <v>2</v>
      </c>
      <c r="O1" s="3" t="s">
        <v>3</v>
      </c>
      <c r="P1" s="3" t="s">
        <v>4</v>
      </c>
      <c r="Q1" s="3" t="s">
        <v>5</v>
      </c>
      <c r="R1" s="3" t="s">
        <v>6</v>
      </c>
      <c r="S1" s="3" t="s">
        <v>7</v>
      </c>
      <c r="T1" s="3" t="s">
        <v>8</v>
      </c>
      <c r="U1" s="3" t="s">
        <v>9</v>
      </c>
      <c r="V1" s="2" t="s">
        <v>11</v>
      </c>
      <c r="W1" s="2" t="s">
        <v>1</v>
      </c>
      <c r="X1" s="2" t="s">
        <v>2</v>
      </c>
      <c r="Y1" s="3" t="s">
        <v>3</v>
      </c>
      <c r="Z1" s="3" t="s">
        <v>12</v>
      </c>
      <c r="AA1" s="3" t="s">
        <v>4</v>
      </c>
      <c r="AB1" s="3" t="s">
        <v>5</v>
      </c>
      <c r="AC1" s="3" t="s">
        <v>6</v>
      </c>
      <c r="AD1" s="3" t="s">
        <v>7</v>
      </c>
      <c r="AE1" s="3" t="s">
        <v>8</v>
      </c>
      <c r="AF1" s="3" t="s">
        <v>9</v>
      </c>
      <c r="AG1" s="2" t="s">
        <v>13</v>
      </c>
      <c r="AH1" s="2" t="s">
        <v>1</v>
      </c>
      <c r="AI1" s="2" t="s">
        <v>2</v>
      </c>
      <c r="AJ1" s="3" t="s">
        <v>3</v>
      </c>
      <c r="AK1" s="3" t="s">
        <v>12</v>
      </c>
      <c r="AL1" s="3" t="s">
        <v>4</v>
      </c>
      <c r="AM1" s="3" t="s">
        <v>5</v>
      </c>
      <c r="AN1" s="3" t="s">
        <v>6</v>
      </c>
      <c r="AO1" s="3" t="s">
        <v>7</v>
      </c>
      <c r="AP1" s="3" t="s">
        <v>8</v>
      </c>
      <c r="AQ1" s="3" t="s">
        <v>9</v>
      </c>
      <c r="AR1" s="2" t="s">
        <v>14</v>
      </c>
      <c r="AS1" s="2" t="s">
        <v>1</v>
      </c>
      <c r="AT1" s="2" t="s">
        <v>2</v>
      </c>
      <c r="AU1" s="3" t="s">
        <v>3</v>
      </c>
      <c r="AV1" s="3" t="s">
        <v>12</v>
      </c>
      <c r="AW1" s="3" t="s">
        <v>4</v>
      </c>
      <c r="AX1" s="3" t="s">
        <v>5</v>
      </c>
      <c r="AY1" s="3" t="s">
        <v>6</v>
      </c>
      <c r="AZ1" s="3" t="s">
        <v>7</v>
      </c>
      <c r="BA1" s="3" t="s">
        <v>8</v>
      </c>
      <c r="BB1" s="3" t="s">
        <v>9</v>
      </c>
      <c r="BC1" s="2" t="s">
        <v>15</v>
      </c>
      <c r="BD1" s="2" t="s">
        <v>1</v>
      </c>
      <c r="BE1" s="2" t="s">
        <v>2</v>
      </c>
      <c r="BF1" s="3" t="s">
        <v>3</v>
      </c>
      <c r="BG1" s="3" t="s">
        <v>12</v>
      </c>
      <c r="BH1" s="3" t="s">
        <v>4</v>
      </c>
      <c r="BI1" s="3" t="s">
        <v>5</v>
      </c>
      <c r="BJ1" s="3" t="s">
        <v>6</v>
      </c>
      <c r="BK1" s="3" t="s">
        <v>7</v>
      </c>
      <c r="BL1" s="3" t="s">
        <v>8</v>
      </c>
      <c r="BM1" s="3" t="s">
        <v>9</v>
      </c>
      <c r="BN1" s="2" t="s">
        <v>16</v>
      </c>
      <c r="BO1" s="2" t="s">
        <v>1</v>
      </c>
      <c r="BP1" s="2" t="s">
        <v>2</v>
      </c>
      <c r="BQ1" s="3" t="s">
        <v>3</v>
      </c>
      <c r="BR1" s="5" t="s">
        <v>12</v>
      </c>
      <c r="BS1" s="5" t="s">
        <v>4</v>
      </c>
      <c r="BT1" s="5" t="s">
        <v>5</v>
      </c>
      <c r="BU1" s="5" t="s">
        <v>6</v>
      </c>
      <c r="BV1" s="5" t="s">
        <v>7</v>
      </c>
      <c r="BW1" s="5" t="s">
        <v>8</v>
      </c>
      <c r="BX1" s="5" t="s">
        <v>9</v>
      </c>
      <c r="BY1" s="4" t="s">
        <v>17</v>
      </c>
      <c r="BZ1" s="2" t="s">
        <v>1</v>
      </c>
      <c r="CA1" s="2" t="s">
        <v>2</v>
      </c>
      <c r="CB1" s="3" t="s">
        <v>3</v>
      </c>
      <c r="CC1" s="3" t="s">
        <v>12</v>
      </c>
      <c r="CD1" s="5" t="s">
        <v>4</v>
      </c>
      <c r="CE1" s="5" t="s">
        <v>5</v>
      </c>
      <c r="CF1" s="5" t="s">
        <v>6</v>
      </c>
      <c r="CG1" s="5" t="s">
        <v>7</v>
      </c>
      <c r="CH1" s="5" t="s">
        <v>8</v>
      </c>
      <c r="CI1" s="5" t="s">
        <v>9</v>
      </c>
      <c r="CJ1" s="4" t="s">
        <v>18</v>
      </c>
      <c r="CK1" s="2" t="s">
        <v>1</v>
      </c>
      <c r="CL1" s="2" t="s">
        <v>2</v>
      </c>
      <c r="CM1" s="3" t="s">
        <v>3</v>
      </c>
      <c r="CN1" s="3" t="s">
        <v>12</v>
      </c>
      <c r="CO1" s="5" t="s">
        <v>4</v>
      </c>
      <c r="CP1" s="5" t="s">
        <v>5</v>
      </c>
      <c r="CQ1" s="5" t="s">
        <v>6</v>
      </c>
      <c r="CR1" s="5" t="s">
        <v>7</v>
      </c>
      <c r="CS1" s="5" t="s">
        <v>8</v>
      </c>
      <c r="CT1" s="5" t="s">
        <v>9</v>
      </c>
      <c r="CU1" s="4" t="s">
        <v>19</v>
      </c>
      <c r="CV1" s="2" t="s">
        <v>1</v>
      </c>
      <c r="CW1" s="2" t="s">
        <v>2</v>
      </c>
      <c r="CX1" s="3" t="s">
        <v>3</v>
      </c>
      <c r="CY1" s="3" t="s">
        <v>12</v>
      </c>
      <c r="CZ1" s="5" t="s">
        <v>4</v>
      </c>
      <c r="DA1" s="5" t="s">
        <v>5</v>
      </c>
      <c r="DB1" s="5" t="s">
        <v>6</v>
      </c>
      <c r="DC1" s="5" t="s">
        <v>7</v>
      </c>
      <c r="DD1" s="5" t="s">
        <v>8</v>
      </c>
      <c r="DE1" s="5" t="s">
        <v>9</v>
      </c>
      <c r="DF1" s="4" t="s">
        <v>20</v>
      </c>
      <c r="DG1" s="2" t="s">
        <v>1</v>
      </c>
      <c r="DH1" s="2" t="s">
        <v>2</v>
      </c>
      <c r="DI1" s="3" t="s">
        <v>3</v>
      </c>
      <c r="DJ1" s="5" t="s">
        <v>21</v>
      </c>
      <c r="DK1" s="5" t="s">
        <v>4</v>
      </c>
      <c r="DL1" s="5" t="s">
        <v>5</v>
      </c>
      <c r="DM1" s="5" t="s">
        <v>6</v>
      </c>
      <c r="DN1" s="5" t="s">
        <v>7</v>
      </c>
      <c r="DO1" s="5" t="s">
        <v>8</v>
      </c>
      <c r="DP1" s="5" t="s">
        <v>9</v>
      </c>
      <c r="DQ1" s="4" t="s">
        <v>22</v>
      </c>
      <c r="DR1" s="2" t="s">
        <v>1</v>
      </c>
      <c r="DS1" s="2" t="s">
        <v>2</v>
      </c>
      <c r="DT1" s="3" t="s">
        <v>3</v>
      </c>
      <c r="DU1" s="5" t="s">
        <v>21</v>
      </c>
      <c r="DV1" s="5" t="s">
        <v>4</v>
      </c>
      <c r="DW1" s="5" t="s">
        <v>5</v>
      </c>
      <c r="DX1" s="5" t="s">
        <v>6</v>
      </c>
      <c r="DY1" s="5" t="s">
        <v>7</v>
      </c>
      <c r="DZ1" s="5" t="s">
        <v>8</v>
      </c>
      <c r="EA1" s="5" t="s">
        <v>9</v>
      </c>
      <c r="EB1" s="5"/>
      <c r="EC1" s="4" t="s">
        <v>23</v>
      </c>
      <c r="ED1" s="2" t="s">
        <v>1</v>
      </c>
      <c r="EE1" s="2" t="s">
        <v>2</v>
      </c>
      <c r="EF1" s="3" t="s">
        <v>3</v>
      </c>
      <c r="EG1" s="5" t="s">
        <v>21</v>
      </c>
      <c r="EH1" s="5" t="s">
        <v>4</v>
      </c>
      <c r="EI1" s="5" t="s">
        <v>5</v>
      </c>
      <c r="EJ1" s="5" t="s">
        <v>6</v>
      </c>
      <c r="EK1" s="5" t="s">
        <v>7</v>
      </c>
      <c r="EL1" s="5" t="s">
        <v>8</v>
      </c>
      <c r="EM1" s="5" t="s">
        <v>9</v>
      </c>
      <c r="EN1" s="4" t="s">
        <v>24</v>
      </c>
      <c r="EO1" s="2" t="s">
        <v>1</v>
      </c>
      <c r="EP1" s="2" t="s">
        <v>2</v>
      </c>
      <c r="EQ1" s="3" t="s">
        <v>3</v>
      </c>
      <c r="ER1" s="5" t="s">
        <v>21</v>
      </c>
      <c r="ES1" s="5" t="s">
        <v>4</v>
      </c>
      <c r="ET1" s="5" t="s">
        <v>5</v>
      </c>
      <c r="EU1" s="5" t="s">
        <v>6</v>
      </c>
      <c r="EV1" s="5" t="s">
        <v>7</v>
      </c>
      <c r="EW1" s="5" t="s">
        <v>8</v>
      </c>
      <c r="EX1" s="5" t="s">
        <v>9</v>
      </c>
      <c r="EY1" s="4" t="s">
        <v>25</v>
      </c>
      <c r="EZ1" s="2" t="s">
        <v>1</v>
      </c>
      <c r="FA1" s="2" t="s">
        <v>2</v>
      </c>
      <c r="FB1" s="3" t="s">
        <v>3</v>
      </c>
      <c r="FC1" s="5" t="s">
        <v>21</v>
      </c>
      <c r="FD1" s="5" t="s">
        <v>4</v>
      </c>
      <c r="FE1" s="5" t="s">
        <v>5</v>
      </c>
      <c r="FF1" s="5" t="s">
        <v>6</v>
      </c>
      <c r="FG1" s="5" t="s">
        <v>7</v>
      </c>
      <c r="FH1" s="5" t="s">
        <v>8</v>
      </c>
      <c r="FI1" s="5" t="s">
        <v>9</v>
      </c>
      <c r="FJ1" s="4" t="s">
        <v>36</v>
      </c>
      <c r="FK1" s="2" t="s">
        <v>1</v>
      </c>
      <c r="FL1" s="2" t="s">
        <v>2</v>
      </c>
      <c r="FM1" s="5" t="s">
        <v>37</v>
      </c>
      <c r="FN1" s="5" t="s">
        <v>21</v>
      </c>
      <c r="FO1" s="5" t="s">
        <v>4</v>
      </c>
      <c r="FP1" s="5" t="s">
        <v>5</v>
      </c>
      <c r="FQ1" s="5" t="s">
        <v>6</v>
      </c>
      <c r="FR1" s="5" t="s">
        <v>7</v>
      </c>
      <c r="FS1" s="5" t="s">
        <v>8</v>
      </c>
      <c r="FT1" s="5" t="s">
        <v>9</v>
      </c>
      <c r="FU1" s="4" t="s">
        <v>38</v>
      </c>
      <c r="FV1" s="2" t="s">
        <v>1</v>
      </c>
      <c r="FW1" s="2" t="s">
        <v>2</v>
      </c>
      <c r="FX1" s="5" t="s">
        <v>37</v>
      </c>
      <c r="FY1" s="5" t="s">
        <v>21</v>
      </c>
      <c r="FZ1" s="5" t="s">
        <v>4</v>
      </c>
      <c r="GA1" s="5" t="s">
        <v>5</v>
      </c>
      <c r="GB1" s="5" t="s">
        <v>6</v>
      </c>
      <c r="GC1" s="5" t="s">
        <v>7</v>
      </c>
      <c r="GD1" s="5" t="s">
        <v>8</v>
      </c>
      <c r="GE1" s="5" t="s">
        <v>9</v>
      </c>
      <c r="GF1" s="4" t="s">
        <v>39</v>
      </c>
      <c r="GG1" s="2" t="s">
        <v>1</v>
      </c>
      <c r="GH1" s="2" t="s">
        <v>2</v>
      </c>
      <c r="GI1" s="5" t="s">
        <v>37</v>
      </c>
      <c r="GJ1" s="5" t="s">
        <v>21</v>
      </c>
      <c r="GK1" s="5" t="s">
        <v>4</v>
      </c>
      <c r="GL1" s="5" t="s">
        <v>5</v>
      </c>
      <c r="GM1" s="5" t="s">
        <v>6</v>
      </c>
      <c r="GN1" s="5" t="s">
        <v>7</v>
      </c>
      <c r="GO1" s="5" t="s">
        <v>8</v>
      </c>
      <c r="GP1" s="5" t="s">
        <v>9</v>
      </c>
      <c r="GQ1" s="4" t="s">
        <v>40</v>
      </c>
      <c r="GR1" s="2" t="s">
        <v>1</v>
      </c>
      <c r="GS1" s="2" t="s">
        <v>2</v>
      </c>
      <c r="GT1" s="5" t="s">
        <v>37</v>
      </c>
      <c r="GU1" s="5" t="s">
        <v>21</v>
      </c>
      <c r="GV1" s="5" t="s">
        <v>4</v>
      </c>
      <c r="GW1" s="5" t="s">
        <v>5</v>
      </c>
      <c r="GX1" s="5" t="s">
        <v>6</v>
      </c>
      <c r="GY1" s="5" t="s">
        <v>7</v>
      </c>
      <c r="GZ1" s="5" t="s">
        <v>8</v>
      </c>
      <c r="HA1" s="5" t="s">
        <v>9</v>
      </c>
      <c r="HB1" s="4" t="s">
        <v>41</v>
      </c>
      <c r="HC1" s="2" t="s">
        <v>1</v>
      </c>
      <c r="HD1" s="2" t="s">
        <v>2</v>
      </c>
      <c r="HE1" s="5" t="s">
        <v>37</v>
      </c>
      <c r="HF1" s="5" t="s">
        <v>21</v>
      </c>
      <c r="HG1" s="5" t="s">
        <v>4</v>
      </c>
      <c r="HH1" s="5" t="s">
        <v>5</v>
      </c>
      <c r="HI1" s="5" t="s">
        <v>6</v>
      </c>
      <c r="HJ1" s="5" t="s">
        <v>7</v>
      </c>
      <c r="HK1" s="5" t="s">
        <v>8</v>
      </c>
      <c r="HL1" s="5" t="s">
        <v>9</v>
      </c>
      <c r="HM1" s="4" t="s">
        <v>42</v>
      </c>
      <c r="HN1" s="2" t="s">
        <v>1</v>
      </c>
      <c r="HO1" s="2" t="s">
        <v>2</v>
      </c>
      <c r="HP1" s="5" t="s">
        <v>37</v>
      </c>
      <c r="HQ1" s="5" t="s">
        <v>21</v>
      </c>
      <c r="HR1" s="5" t="s">
        <v>4</v>
      </c>
      <c r="HS1" s="5" t="s">
        <v>5</v>
      </c>
      <c r="HT1" s="5" t="s">
        <v>6</v>
      </c>
      <c r="HU1" s="5" t="s">
        <v>7</v>
      </c>
      <c r="HV1" s="5" t="s">
        <v>8</v>
      </c>
      <c r="HW1" s="5" t="s">
        <v>9</v>
      </c>
      <c r="HX1" s="4" t="s">
        <v>43</v>
      </c>
      <c r="HY1" s="2" t="s">
        <v>1</v>
      </c>
      <c r="HZ1" s="2" t="s">
        <v>2</v>
      </c>
      <c r="IA1" s="5" t="s">
        <v>37</v>
      </c>
      <c r="IB1" s="5" t="s">
        <v>44</v>
      </c>
      <c r="IC1" s="5" t="s">
        <v>4</v>
      </c>
      <c r="ID1" s="5" t="s">
        <v>5</v>
      </c>
      <c r="IE1" s="5" t="s">
        <v>6</v>
      </c>
      <c r="IF1" s="5" t="s">
        <v>7</v>
      </c>
      <c r="IG1" s="5" t="s">
        <v>8</v>
      </c>
      <c r="IH1" s="5" t="s">
        <v>9</v>
      </c>
      <c r="II1" s="4" t="s">
        <v>45</v>
      </c>
      <c r="IJ1" s="2" t="s">
        <v>1</v>
      </c>
      <c r="IK1" s="2" t="s">
        <v>2</v>
      </c>
      <c r="IL1" s="5" t="s">
        <v>37</v>
      </c>
      <c r="IM1" s="5" t="s">
        <v>44</v>
      </c>
      <c r="IN1" s="5" t="s">
        <v>4</v>
      </c>
      <c r="IO1" s="5" t="s">
        <v>5</v>
      </c>
      <c r="IP1" s="5" t="s">
        <v>6</v>
      </c>
      <c r="IQ1" s="5" t="s">
        <v>7</v>
      </c>
      <c r="IR1" s="5" t="s">
        <v>8</v>
      </c>
      <c r="IS1" s="5" t="s">
        <v>9</v>
      </c>
      <c r="IT1" s="4" t="s">
        <v>88</v>
      </c>
      <c r="IU1" s="2" t="s">
        <v>1</v>
      </c>
      <c r="IV1" s="2" t="s">
        <v>2</v>
      </c>
      <c r="IW1" s="5" t="s">
        <v>37</v>
      </c>
      <c r="IX1" s="5" t="s">
        <v>44</v>
      </c>
      <c r="IY1" s="5" t="s">
        <v>4</v>
      </c>
      <c r="IZ1" s="5" t="s">
        <v>5</v>
      </c>
      <c r="JA1" s="5" t="s">
        <v>6</v>
      </c>
      <c r="JB1" s="5" t="s">
        <v>7</v>
      </c>
      <c r="JC1" s="5" t="s">
        <v>8</v>
      </c>
      <c r="JD1" s="5" t="s">
        <v>9</v>
      </c>
      <c r="JE1" s="5"/>
      <c r="JF1" s="4" t="s">
        <v>89</v>
      </c>
      <c r="JG1" s="2" t="s">
        <v>1</v>
      </c>
      <c r="JH1" s="2" t="s">
        <v>2</v>
      </c>
      <c r="JI1" s="5" t="s">
        <v>92</v>
      </c>
      <c r="JJ1" s="5" t="s">
        <v>44</v>
      </c>
      <c r="JK1" s="5" t="s">
        <v>4</v>
      </c>
      <c r="JL1" s="5" t="s">
        <v>91</v>
      </c>
      <c r="JM1" s="5" t="s">
        <v>87</v>
      </c>
      <c r="JN1" s="5" t="s">
        <v>7</v>
      </c>
      <c r="JO1" s="5" t="s">
        <v>8</v>
      </c>
      <c r="JP1" s="5" t="s">
        <v>9</v>
      </c>
      <c r="JQ1" s="4" t="s">
        <v>90</v>
      </c>
      <c r="JR1" s="2" t="s">
        <v>1</v>
      </c>
      <c r="JS1" s="2" t="s">
        <v>2</v>
      </c>
      <c r="JT1" s="5" t="s">
        <v>92</v>
      </c>
      <c r="JU1" s="5" t="s">
        <v>44</v>
      </c>
      <c r="JV1" s="5" t="s">
        <v>4</v>
      </c>
      <c r="JW1" s="5" t="s">
        <v>91</v>
      </c>
      <c r="JX1" s="5" t="s">
        <v>87</v>
      </c>
      <c r="JY1" s="5" t="s">
        <v>7</v>
      </c>
      <c r="JZ1" s="5" t="s">
        <v>8</v>
      </c>
      <c r="KA1" s="5" t="s">
        <v>9</v>
      </c>
      <c r="KB1" s="4" t="s">
        <v>93</v>
      </c>
      <c r="KC1" s="2" t="s">
        <v>1</v>
      </c>
      <c r="KD1" s="4" t="s">
        <v>2</v>
      </c>
      <c r="KE1" s="5" t="s">
        <v>94</v>
      </c>
      <c r="KF1" s="5" t="s">
        <v>44</v>
      </c>
      <c r="KG1" s="5" t="s">
        <v>4</v>
      </c>
      <c r="KH1" s="5" t="s">
        <v>91</v>
      </c>
      <c r="KI1" s="5" t="s">
        <v>87</v>
      </c>
      <c r="KJ1" s="5" t="s">
        <v>7</v>
      </c>
      <c r="KK1" s="5" t="s">
        <v>8</v>
      </c>
      <c r="KL1" s="5" t="s">
        <v>9</v>
      </c>
      <c r="KM1" s="5"/>
      <c r="KN1" s="4" t="s">
        <v>95</v>
      </c>
      <c r="KO1" s="2" t="s">
        <v>1</v>
      </c>
      <c r="KP1" s="4" t="s">
        <v>2</v>
      </c>
      <c r="KQ1" s="5" t="s">
        <v>94</v>
      </c>
      <c r="KR1" s="5" t="s">
        <v>44</v>
      </c>
      <c r="KS1" s="5" t="s">
        <v>4</v>
      </c>
      <c r="KT1" s="5" t="s">
        <v>91</v>
      </c>
      <c r="KU1" s="5" t="s">
        <v>87</v>
      </c>
      <c r="KV1" s="5" t="s">
        <v>7</v>
      </c>
      <c r="KW1" s="5" t="s">
        <v>8</v>
      </c>
      <c r="KX1" s="5" t="s">
        <v>9</v>
      </c>
      <c r="KY1" s="4" t="s">
        <v>96</v>
      </c>
      <c r="KZ1" s="2" t="s">
        <v>1</v>
      </c>
      <c r="LA1" s="4" t="s">
        <v>2</v>
      </c>
      <c r="LB1" s="5" t="s">
        <v>94</v>
      </c>
      <c r="LC1" s="5" t="s">
        <v>21</v>
      </c>
      <c r="LD1" s="5" t="s">
        <v>4</v>
      </c>
      <c r="LE1" s="5" t="s">
        <v>91</v>
      </c>
      <c r="LF1" s="5" t="s">
        <v>87</v>
      </c>
      <c r="LG1" s="5" t="s">
        <v>7</v>
      </c>
      <c r="LH1" s="5" t="s">
        <v>8</v>
      </c>
      <c r="LI1" s="5" t="s">
        <v>9</v>
      </c>
      <c r="LJ1" s="5"/>
      <c r="LK1" s="4" t="s">
        <v>97</v>
      </c>
      <c r="LL1" s="2" t="s">
        <v>1</v>
      </c>
      <c r="LM1" s="51" t="s">
        <v>2</v>
      </c>
      <c r="LN1" s="5" t="s">
        <v>94</v>
      </c>
      <c r="LO1" s="5" t="s">
        <v>98</v>
      </c>
      <c r="LP1" s="5" t="s">
        <v>4</v>
      </c>
      <c r="LQ1" s="5" t="s">
        <v>99</v>
      </c>
      <c r="LR1" s="5" t="s">
        <v>87</v>
      </c>
      <c r="LS1" s="5" t="s">
        <v>7</v>
      </c>
      <c r="LT1" s="5" t="s">
        <v>8</v>
      </c>
      <c r="LU1" s="5" t="s">
        <v>9</v>
      </c>
      <c r="LV1" s="5"/>
      <c r="LW1" s="4" t="s">
        <v>100</v>
      </c>
      <c r="LX1" s="2" t="s">
        <v>1</v>
      </c>
      <c r="LY1" s="51" t="s">
        <v>2</v>
      </c>
      <c r="LZ1" s="5" t="s">
        <v>94</v>
      </c>
      <c r="MA1" s="5" t="s">
        <v>98</v>
      </c>
      <c r="MB1" s="5" t="s">
        <v>4</v>
      </c>
      <c r="MC1" s="5" t="s">
        <v>99</v>
      </c>
      <c r="MD1" s="5" t="s">
        <v>87</v>
      </c>
      <c r="ME1" s="5" t="s">
        <v>7</v>
      </c>
      <c r="MF1" s="5" t="s">
        <v>8</v>
      </c>
      <c r="MG1" s="5" t="s">
        <v>9</v>
      </c>
      <c r="MH1" s="5"/>
      <c r="MI1" s="4" t="s">
        <v>101</v>
      </c>
      <c r="MJ1" s="2" t="s">
        <v>1</v>
      </c>
      <c r="MK1" s="51" t="s">
        <v>2</v>
      </c>
      <c r="ML1" s="5" t="s">
        <v>94</v>
      </c>
      <c r="MM1" s="5" t="s">
        <v>98</v>
      </c>
      <c r="MN1" s="5" t="s">
        <v>4</v>
      </c>
      <c r="MO1" s="5" t="s">
        <v>99</v>
      </c>
      <c r="MP1" s="5" t="s">
        <v>87</v>
      </c>
      <c r="MQ1" s="5" t="s">
        <v>7</v>
      </c>
      <c r="MR1" s="5" t="s">
        <v>8</v>
      </c>
      <c r="MS1" s="5" t="s">
        <v>9</v>
      </c>
      <c r="MT1" s="5"/>
      <c r="MU1" s="4" t="s">
        <v>102</v>
      </c>
      <c r="MV1" s="2" t="s">
        <v>1</v>
      </c>
      <c r="MW1" s="51" t="s">
        <v>2</v>
      </c>
      <c r="MX1" s="5" t="s">
        <v>94</v>
      </c>
      <c r="MY1" s="5" t="s">
        <v>98</v>
      </c>
      <c r="MZ1" s="5" t="s">
        <v>4</v>
      </c>
      <c r="NA1" s="5" t="s">
        <v>99</v>
      </c>
      <c r="NB1" s="5" t="s">
        <v>87</v>
      </c>
      <c r="NC1" s="5" t="s">
        <v>7</v>
      </c>
      <c r="ND1" s="5" t="s">
        <v>8</v>
      </c>
      <c r="NE1" s="5" t="s">
        <v>9</v>
      </c>
      <c r="NF1" s="5"/>
      <c r="NG1" s="4" t="s">
        <v>103</v>
      </c>
      <c r="NH1" s="2" t="s">
        <v>1</v>
      </c>
      <c r="NI1" s="51" t="s">
        <v>2</v>
      </c>
      <c r="NJ1" s="5" t="s">
        <v>94</v>
      </c>
      <c r="NK1" s="5" t="s">
        <v>98</v>
      </c>
      <c r="NL1" s="5" t="s">
        <v>4</v>
      </c>
      <c r="NM1" s="5" t="s">
        <v>99</v>
      </c>
      <c r="NN1" s="5" t="s">
        <v>87</v>
      </c>
      <c r="NO1" s="5" t="s">
        <v>7</v>
      </c>
      <c r="NP1" s="5" t="s">
        <v>8</v>
      </c>
      <c r="NQ1" s="5" t="s">
        <v>9</v>
      </c>
      <c r="NR1" s="5"/>
      <c r="NS1" s="4" t="s">
        <v>104</v>
      </c>
      <c r="NT1" s="2" t="s">
        <v>1</v>
      </c>
      <c r="NU1" s="51" t="s">
        <v>2</v>
      </c>
      <c r="NV1" s="5" t="s">
        <v>94</v>
      </c>
      <c r="NW1" s="5" t="s">
        <v>44</v>
      </c>
      <c r="NX1" s="5" t="s">
        <v>4</v>
      </c>
      <c r="NY1" s="5" t="s">
        <v>99</v>
      </c>
      <c r="NZ1" s="5" t="s">
        <v>87</v>
      </c>
      <c r="OA1" s="5" t="s">
        <v>7</v>
      </c>
      <c r="OB1" s="5" t="s">
        <v>8</v>
      </c>
      <c r="OC1" s="5" t="s">
        <v>9</v>
      </c>
      <c r="OD1" s="5"/>
      <c r="OE1" s="4" t="s">
        <v>109</v>
      </c>
      <c r="OF1" s="2" t="s">
        <v>1</v>
      </c>
      <c r="OG1" s="51" t="s">
        <v>2</v>
      </c>
      <c r="OH1" s="5" t="s">
        <v>94</v>
      </c>
      <c r="OI1" s="5" t="s">
        <v>108</v>
      </c>
      <c r="OJ1" s="5" t="s">
        <v>4</v>
      </c>
      <c r="OK1" s="5" t="s">
        <v>99</v>
      </c>
      <c r="OL1" s="5" t="s">
        <v>87</v>
      </c>
      <c r="OM1" s="5" t="s">
        <v>7</v>
      </c>
      <c r="ON1" s="5" t="s">
        <v>8</v>
      </c>
      <c r="OO1" s="5" t="s">
        <v>9</v>
      </c>
      <c r="OP1" s="5"/>
      <c r="OQ1" s="4" t="s">
        <v>107</v>
      </c>
      <c r="OR1" s="2" t="s">
        <v>1</v>
      </c>
      <c r="OS1" s="51" t="s">
        <v>2</v>
      </c>
      <c r="OT1" s="5" t="s">
        <v>94</v>
      </c>
      <c r="OU1" s="5" t="s">
        <v>108</v>
      </c>
      <c r="OV1" s="5" t="s">
        <v>111</v>
      </c>
      <c r="OW1" s="5" t="s">
        <v>5</v>
      </c>
      <c r="OX1" s="5" t="s">
        <v>99</v>
      </c>
      <c r="OY1" s="5" t="s">
        <v>87</v>
      </c>
      <c r="OZ1" s="5" t="s">
        <v>7</v>
      </c>
      <c r="PA1" s="5" t="s">
        <v>8</v>
      </c>
      <c r="PB1" s="5" t="s">
        <v>9</v>
      </c>
      <c r="PC1" s="5"/>
      <c r="PD1" s="4" t="s">
        <v>110</v>
      </c>
      <c r="PE1" s="2" t="s">
        <v>1</v>
      </c>
      <c r="PF1" s="51" t="s">
        <v>2</v>
      </c>
      <c r="PG1" s="5" t="s">
        <v>94</v>
      </c>
      <c r="PH1" s="5" t="s">
        <v>108</v>
      </c>
      <c r="PI1" s="5" t="s">
        <v>111</v>
      </c>
      <c r="PJ1" s="5" t="s">
        <v>5</v>
      </c>
      <c r="PK1" s="5" t="s">
        <v>99</v>
      </c>
      <c r="PL1" s="5" t="s">
        <v>87</v>
      </c>
      <c r="PM1" s="5" t="s">
        <v>7</v>
      </c>
      <c r="PN1" s="5" t="s">
        <v>8</v>
      </c>
      <c r="PO1" s="5" t="s">
        <v>9</v>
      </c>
      <c r="PP1" s="4" t="s">
        <v>112</v>
      </c>
      <c r="PQ1" s="4"/>
      <c r="PR1" s="4" t="s">
        <v>112</v>
      </c>
      <c r="PS1" s="2" t="s">
        <v>1</v>
      </c>
      <c r="PT1" s="51" t="s">
        <v>2</v>
      </c>
      <c r="PU1" s="5" t="s">
        <v>94</v>
      </c>
      <c r="PV1" s="5" t="s">
        <v>108</v>
      </c>
      <c r="PW1" s="5" t="s">
        <v>111</v>
      </c>
      <c r="PX1" s="5" t="s">
        <v>5</v>
      </c>
      <c r="PY1" s="5" t="s">
        <v>99</v>
      </c>
      <c r="PZ1" s="5" t="s">
        <v>87</v>
      </c>
      <c r="QA1" s="5" t="s">
        <v>7</v>
      </c>
      <c r="QB1" s="5" t="s">
        <v>8</v>
      </c>
      <c r="QC1" s="5" t="s">
        <v>9</v>
      </c>
      <c r="QD1" s="5"/>
      <c r="QE1" s="4" t="s">
        <v>113</v>
      </c>
      <c r="QF1" s="2" t="s">
        <v>1</v>
      </c>
      <c r="QG1" s="51" t="s">
        <v>2</v>
      </c>
      <c r="QH1" s="5" t="s">
        <v>94</v>
      </c>
      <c r="QI1" s="5" t="s">
        <v>108</v>
      </c>
      <c r="QJ1" s="5" t="s">
        <v>111</v>
      </c>
      <c r="QK1" s="5" t="s">
        <v>5</v>
      </c>
      <c r="QL1" s="5" t="s">
        <v>99</v>
      </c>
      <c r="QM1" s="5" t="s">
        <v>87</v>
      </c>
      <c r="QN1" s="5" t="s">
        <v>7</v>
      </c>
      <c r="QO1" s="5" t="s">
        <v>8</v>
      </c>
      <c r="QP1" s="5" t="s">
        <v>9</v>
      </c>
      <c r="QQ1" s="5"/>
      <c r="QR1" s="4" t="s">
        <v>114</v>
      </c>
      <c r="QS1" s="2" t="s">
        <v>1</v>
      </c>
      <c r="QT1" s="51" t="s">
        <v>2</v>
      </c>
      <c r="QU1" s="5" t="s">
        <v>94</v>
      </c>
      <c r="QV1" s="5" t="s">
        <v>108</v>
      </c>
      <c r="QW1" s="5" t="s">
        <v>111</v>
      </c>
      <c r="QX1" s="5" t="s">
        <v>5</v>
      </c>
      <c r="QY1" s="5" t="s">
        <v>99</v>
      </c>
      <c r="QZ1" s="5" t="s">
        <v>87</v>
      </c>
      <c r="RA1" s="5" t="s">
        <v>7</v>
      </c>
      <c r="RB1" s="5" t="s">
        <v>8</v>
      </c>
      <c r="RC1" s="5" t="s">
        <v>9</v>
      </c>
      <c r="RD1" s="5"/>
      <c r="RE1" s="4" t="s">
        <v>115</v>
      </c>
      <c r="RF1" s="2" t="s">
        <v>1</v>
      </c>
      <c r="RG1" s="51" t="s">
        <v>2</v>
      </c>
      <c r="RH1" s="5" t="s">
        <v>94</v>
      </c>
      <c r="RI1" s="5" t="s">
        <v>108</v>
      </c>
      <c r="RJ1" s="5" t="s">
        <v>111</v>
      </c>
      <c r="RK1" s="5" t="s">
        <v>5</v>
      </c>
      <c r="RL1" s="5" t="s">
        <v>99</v>
      </c>
      <c r="RM1" s="5" t="s">
        <v>87</v>
      </c>
      <c r="RN1" s="5" t="s">
        <v>7</v>
      </c>
      <c r="RO1" s="5" t="s">
        <v>8</v>
      </c>
      <c r="RP1" s="5" t="s">
        <v>9</v>
      </c>
      <c r="RQ1" s="5"/>
      <c r="RR1" s="4" t="s">
        <v>116</v>
      </c>
      <c r="RS1" s="2" t="s">
        <v>1</v>
      </c>
      <c r="RT1" s="51" t="s">
        <v>2</v>
      </c>
      <c r="RU1" s="5" t="s">
        <v>94</v>
      </c>
      <c r="RV1" s="5" t="s">
        <v>108</v>
      </c>
      <c r="RW1" s="5" t="s">
        <v>111</v>
      </c>
      <c r="RX1" s="5" t="s">
        <v>5</v>
      </c>
      <c r="RY1" s="5" t="s">
        <v>99</v>
      </c>
      <c r="RZ1" s="5" t="s">
        <v>87</v>
      </c>
      <c r="SA1" s="5" t="s">
        <v>7</v>
      </c>
      <c r="SB1" s="5" t="s">
        <v>8</v>
      </c>
      <c r="SC1" s="5" t="s">
        <v>9</v>
      </c>
      <c r="SD1" s="5"/>
      <c r="SE1" s="4" t="s">
        <v>117</v>
      </c>
      <c r="SF1" s="2" t="s">
        <v>1</v>
      </c>
      <c r="SG1" s="51" t="s">
        <v>2</v>
      </c>
      <c r="SH1" s="5" t="s">
        <v>94</v>
      </c>
      <c r="SI1" s="5" t="s">
        <v>108</v>
      </c>
      <c r="SJ1" s="5" t="s">
        <v>111</v>
      </c>
      <c r="SK1" s="5" t="s">
        <v>5</v>
      </c>
      <c r="SL1" s="5" t="s">
        <v>99</v>
      </c>
      <c r="SM1" s="5" t="s">
        <v>87</v>
      </c>
      <c r="SN1" s="5" t="s">
        <v>7</v>
      </c>
      <c r="SO1" s="5" t="s">
        <v>8</v>
      </c>
      <c r="SP1" s="5" t="s">
        <v>9</v>
      </c>
      <c r="SQ1" s="5"/>
      <c r="SR1" s="4" t="s">
        <v>118</v>
      </c>
      <c r="SS1" s="2" t="s">
        <v>1</v>
      </c>
      <c r="ST1" s="51" t="s">
        <v>2</v>
      </c>
      <c r="SU1" s="5" t="s">
        <v>94</v>
      </c>
      <c r="SV1" s="5" t="s">
        <v>108</v>
      </c>
      <c r="SW1" s="5" t="s">
        <v>111</v>
      </c>
      <c r="SX1" s="5" t="s">
        <v>5</v>
      </c>
      <c r="SY1" s="5" t="s">
        <v>99</v>
      </c>
      <c r="SZ1" s="5" t="s">
        <v>87</v>
      </c>
      <c r="TA1" s="5" t="s">
        <v>7</v>
      </c>
      <c r="TB1" s="5" t="s">
        <v>8</v>
      </c>
      <c r="TC1" s="5" t="s">
        <v>9</v>
      </c>
      <c r="TD1" s="5"/>
      <c r="TE1" s="4" t="s">
        <v>119</v>
      </c>
      <c r="TF1" s="2" t="s">
        <v>1</v>
      </c>
      <c r="TG1" s="51" t="s">
        <v>2</v>
      </c>
      <c r="TH1" s="5" t="s">
        <v>94</v>
      </c>
      <c r="TI1" s="5" t="s">
        <v>108</v>
      </c>
      <c r="TJ1" s="5" t="s">
        <v>111</v>
      </c>
      <c r="TK1" s="5" t="s">
        <v>5</v>
      </c>
      <c r="TL1" s="5" t="s">
        <v>99</v>
      </c>
      <c r="TM1" s="5" t="s">
        <v>87</v>
      </c>
      <c r="TN1" s="5" t="s">
        <v>7</v>
      </c>
      <c r="TO1" s="5" t="s">
        <v>8</v>
      </c>
      <c r="TP1" s="5" t="s">
        <v>9</v>
      </c>
      <c r="TQ1" s="5"/>
      <c r="TR1" s="4" t="s">
        <v>120</v>
      </c>
      <c r="TS1" s="2" t="s">
        <v>1</v>
      </c>
      <c r="TT1" s="51" t="s">
        <v>2</v>
      </c>
      <c r="TU1" s="5" t="s">
        <v>94</v>
      </c>
      <c r="TV1" s="5" t="s">
        <v>108</v>
      </c>
      <c r="TW1" s="5" t="s">
        <v>111</v>
      </c>
      <c r="TX1" s="5" t="s">
        <v>5</v>
      </c>
      <c r="TY1" s="5" t="s">
        <v>99</v>
      </c>
      <c r="TZ1" s="5" t="s">
        <v>87</v>
      </c>
      <c r="UA1" s="5" t="s">
        <v>7</v>
      </c>
      <c r="UB1" s="5" t="s">
        <v>8</v>
      </c>
      <c r="UC1" s="5" t="s">
        <v>9</v>
      </c>
      <c r="UD1" s="5"/>
      <c r="UE1" s="4" t="s">
        <v>121</v>
      </c>
      <c r="UF1" s="2" t="s">
        <v>1</v>
      </c>
      <c r="UG1" s="51" t="s">
        <v>2</v>
      </c>
      <c r="UH1" s="5" t="s">
        <v>94</v>
      </c>
      <c r="UI1" s="5" t="s">
        <v>108</v>
      </c>
      <c r="UJ1" s="5" t="s">
        <v>111</v>
      </c>
      <c r="UK1" s="5" t="s">
        <v>5</v>
      </c>
      <c r="UL1" s="5" t="s">
        <v>99</v>
      </c>
      <c r="UM1" s="5" t="s">
        <v>87</v>
      </c>
      <c r="UN1" s="5" t="s">
        <v>7</v>
      </c>
      <c r="UO1" s="5" t="s">
        <v>8</v>
      </c>
      <c r="UP1" s="5" t="s">
        <v>9</v>
      </c>
      <c r="UQ1" s="5"/>
      <c r="UR1" s="4" t="s">
        <v>122</v>
      </c>
      <c r="US1" s="2" t="s">
        <v>1</v>
      </c>
      <c r="UT1" s="51" t="s">
        <v>2</v>
      </c>
      <c r="UU1" s="5" t="s">
        <v>94</v>
      </c>
      <c r="UV1" s="5" t="s">
        <v>108</v>
      </c>
      <c r="UW1" s="5" t="s">
        <v>111</v>
      </c>
      <c r="UX1" s="5" t="s">
        <v>5</v>
      </c>
      <c r="UY1" s="5" t="s">
        <v>99</v>
      </c>
      <c r="UZ1" s="5" t="s">
        <v>87</v>
      </c>
      <c r="VA1" s="5" t="s">
        <v>7</v>
      </c>
      <c r="VB1" s="5" t="s">
        <v>8</v>
      </c>
      <c r="VC1" s="5" t="s">
        <v>9</v>
      </c>
      <c r="VD1" s="5"/>
      <c r="VE1" s="4" t="s">
        <v>123</v>
      </c>
      <c r="VF1" s="2" t="s">
        <v>1</v>
      </c>
      <c r="VG1" s="51" t="s">
        <v>2</v>
      </c>
      <c r="VH1" s="5" t="s">
        <v>94</v>
      </c>
      <c r="VI1" s="5" t="s">
        <v>108</v>
      </c>
      <c r="VJ1" s="5" t="s">
        <v>111</v>
      </c>
      <c r="VK1" s="5" t="s">
        <v>5</v>
      </c>
      <c r="VL1" s="5" t="s">
        <v>99</v>
      </c>
      <c r="VM1" s="5" t="s">
        <v>87</v>
      </c>
      <c r="VN1" s="5" t="s">
        <v>7</v>
      </c>
      <c r="VO1" s="5" t="s">
        <v>8</v>
      </c>
      <c r="VP1" s="5" t="s">
        <v>9</v>
      </c>
      <c r="VQ1" s="5"/>
      <c r="VR1" s="4" t="s">
        <v>124</v>
      </c>
      <c r="VS1" s="2" t="s">
        <v>1</v>
      </c>
      <c r="VT1" s="51" t="s">
        <v>2</v>
      </c>
      <c r="VU1" s="5" t="s">
        <v>94</v>
      </c>
      <c r="VV1" s="5" t="s">
        <v>108</v>
      </c>
      <c r="VW1" s="5" t="s">
        <v>111</v>
      </c>
      <c r="VX1" s="5" t="s">
        <v>5</v>
      </c>
      <c r="VY1" s="5" t="s">
        <v>99</v>
      </c>
      <c r="VZ1" s="5" t="s">
        <v>87</v>
      </c>
      <c r="WA1" s="5" t="s">
        <v>7</v>
      </c>
      <c r="WB1" s="5" t="s">
        <v>8</v>
      </c>
      <c r="WC1" s="5" t="s">
        <v>9</v>
      </c>
      <c r="WD1" s="5"/>
      <c r="WE1" s="4" t="s">
        <v>125</v>
      </c>
      <c r="WF1" s="2" t="s">
        <v>1</v>
      </c>
      <c r="WG1" s="51" t="s">
        <v>2</v>
      </c>
      <c r="WH1" s="5" t="s">
        <v>94</v>
      </c>
      <c r="WI1" s="5" t="s">
        <v>108</v>
      </c>
      <c r="WJ1" s="60" t="s">
        <v>127</v>
      </c>
      <c r="WK1" s="5" t="s">
        <v>5</v>
      </c>
      <c r="WL1" s="5" t="s">
        <v>99</v>
      </c>
      <c r="WM1" s="5" t="s">
        <v>87</v>
      </c>
      <c r="WN1" s="5" t="s">
        <v>7</v>
      </c>
      <c r="WO1" s="5" t="s">
        <v>8</v>
      </c>
      <c r="WP1" s="5" t="s">
        <v>9</v>
      </c>
      <c r="WQ1" s="5"/>
      <c r="WR1" s="4" t="s">
        <v>126</v>
      </c>
      <c r="WS1" s="2" t="s">
        <v>1</v>
      </c>
      <c r="WT1" s="51" t="s">
        <v>2</v>
      </c>
      <c r="WU1" s="5" t="s">
        <v>94</v>
      </c>
      <c r="WV1" s="5" t="s">
        <v>108</v>
      </c>
      <c r="WW1" s="60" t="s">
        <v>127</v>
      </c>
      <c r="WX1" s="5" t="s">
        <v>5</v>
      </c>
      <c r="WY1" s="5" t="s">
        <v>99</v>
      </c>
      <c r="WZ1" s="5" t="s">
        <v>87</v>
      </c>
      <c r="XA1" s="5" t="s">
        <v>7</v>
      </c>
      <c r="XB1" s="5" t="s">
        <v>8</v>
      </c>
      <c r="XC1" s="5" t="s">
        <v>9</v>
      </c>
      <c r="XD1" s="5"/>
      <c r="XE1" s="4" t="s">
        <v>128</v>
      </c>
      <c r="XF1" s="2" t="s">
        <v>1</v>
      </c>
      <c r="XG1" s="51" t="s">
        <v>2</v>
      </c>
      <c r="XH1" s="5" t="s">
        <v>94</v>
      </c>
      <c r="XI1" s="5" t="s">
        <v>108</v>
      </c>
      <c r="XJ1" s="60" t="s">
        <v>127</v>
      </c>
      <c r="XK1" s="5" t="s">
        <v>5</v>
      </c>
      <c r="XL1" s="5" t="s">
        <v>99</v>
      </c>
      <c r="XM1" s="5" t="s">
        <v>87</v>
      </c>
      <c r="XN1" s="5" t="s">
        <v>7</v>
      </c>
      <c r="XO1" s="5" t="s">
        <v>8</v>
      </c>
      <c r="XP1" s="5" t="s">
        <v>9</v>
      </c>
      <c r="XQ1" s="5"/>
      <c r="XR1" s="4" t="s">
        <v>129</v>
      </c>
      <c r="XS1" s="2" t="s">
        <v>1</v>
      </c>
      <c r="XT1" s="51" t="s">
        <v>2</v>
      </c>
      <c r="XU1" s="5" t="s">
        <v>94</v>
      </c>
      <c r="XV1" s="5" t="s">
        <v>108</v>
      </c>
      <c r="XW1" s="60" t="s">
        <v>127</v>
      </c>
      <c r="XX1" s="5" t="s">
        <v>5</v>
      </c>
      <c r="XY1" s="5" t="s">
        <v>99</v>
      </c>
      <c r="XZ1" s="5" t="s">
        <v>87</v>
      </c>
      <c r="YA1" s="5" t="s">
        <v>7</v>
      </c>
      <c r="YB1" s="5" t="s">
        <v>8</v>
      </c>
      <c r="YC1" s="5" t="s">
        <v>9</v>
      </c>
      <c r="YD1" s="5"/>
      <c r="YE1" s="4" t="s">
        <v>130</v>
      </c>
      <c r="YF1" s="2" t="s">
        <v>1</v>
      </c>
      <c r="YG1" s="51" t="s">
        <v>2</v>
      </c>
      <c r="YH1" s="5" t="s">
        <v>94</v>
      </c>
      <c r="YI1" s="5" t="s">
        <v>108</v>
      </c>
      <c r="YJ1" s="60" t="s">
        <v>127</v>
      </c>
      <c r="YK1" s="5" t="s">
        <v>5</v>
      </c>
      <c r="YL1" s="5" t="s">
        <v>99</v>
      </c>
      <c r="YM1" s="5" t="s">
        <v>87</v>
      </c>
      <c r="YN1" s="5" t="s">
        <v>7</v>
      </c>
      <c r="YO1" s="5" t="s">
        <v>8</v>
      </c>
      <c r="YP1" s="5" t="s">
        <v>9</v>
      </c>
      <c r="YQ1" s="5"/>
      <c r="YR1" s="4" t="s">
        <v>131</v>
      </c>
      <c r="YS1" s="2" t="s">
        <v>1</v>
      </c>
      <c r="YT1" s="51" t="s">
        <v>2</v>
      </c>
      <c r="YU1" s="5" t="s">
        <v>94</v>
      </c>
      <c r="YV1" s="5" t="s">
        <v>133</v>
      </c>
      <c r="YW1" s="60" t="s">
        <v>127</v>
      </c>
      <c r="YX1" s="5" t="s">
        <v>5</v>
      </c>
      <c r="YY1" s="5" t="s">
        <v>99</v>
      </c>
      <c r="YZ1" s="5" t="s">
        <v>87</v>
      </c>
      <c r="ZA1" s="5" t="s">
        <v>7</v>
      </c>
      <c r="ZB1" s="5" t="s">
        <v>8</v>
      </c>
      <c r="ZC1" s="5" t="s">
        <v>9</v>
      </c>
      <c r="ZD1" s="5"/>
      <c r="ZE1" s="4" t="s">
        <v>132</v>
      </c>
      <c r="ZF1" s="2" t="s">
        <v>1</v>
      </c>
      <c r="ZG1" s="51" t="s">
        <v>2</v>
      </c>
      <c r="ZH1" s="5" t="s">
        <v>94</v>
      </c>
      <c r="ZI1" s="5" t="s">
        <v>133</v>
      </c>
      <c r="ZJ1" s="60" t="s">
        <v>127</v>
      </c>
      <c r="ZK1" s="5" t="s">
        <v>5</v>
      </c>
      <c r="ZL1" s="5" t="s">
        <v>99</v>
      </c>
      <c r="ZM1" s="5" t="s">
        <v>87</v>
      </c>
      <c r="ZN1" s="5" t="s">
        <v>7</v>
      </c>
      <c r="ZO1" s="5" t="s">
        <v>8</v>
      </c>
      <c r="ZP1" s="5" t="s">
        <v>9</v>
      </c>
      <c r="ZQ1" s="5"/>
      <c r="ZR1" s="4" t="s">
        <v>134</v>
      </c>
      <c r="ZS1" s="2" t="s">
        <v>1</v>
      </c>
      <c r="ZT1" s="51" t="s">
        <v>2</v>
      </c>
      <c r="ZU1" s="5" t="s">
        <v>94</v>
      </c>
      <c r="ZV1" s="5" t="s">
        <v>133</v>
      </c>
      <c r="ZW1" s="60" t="s">
        <v>127</v>
      </c>
      <c r="ZX1" s="5" t="s">
        <v>5</v>
      </c>
      <c r="ZY1" s="5" t="s">
        <v>99</v>
      </c>
      <c r="ZZ1" s="5" t="s">
        <v>87</v>
      </c>
      <c r="AAA1" s="5" t="s">
        <v>7</v>
      </c>
      <c r="AAB1" s="5" t="s">
        <v>8</v>
      </c>
      <c r="AAC1" s="5" t="s">
        <v>9</v>
      </c>
      <c r="AAD1" s="5"/>
      <c r="AAE1" s="4" t="s">
        <v>135</v>
      </c>
      <c r="AAF1" s="2" t="s">
        <v>1</v>
      </c>
      <c r="AAG1" s="51" t="s">
        <v>2</v>
      </c>
      <c r="AAH1" s="5" t="s">
        <v>94</v>
      </c>
      <c r="AAI1" s="5" t="s">
        <v>133</v>
      </c>
      <c r="AAJ1" s="60" t="s">
        <v>127</v>
      </c>
      <c r="AAK1" s="5" t="s">
        <v>5</v>
      </c>
      <c r="AAL1" s="5" t="s">
        <v>99</v>
      </c>
      <c r="AAM1" s="5" t="s">
        <v>87</v>
      </c>
      <c r="AAN1" s="5" t="s">
        <v>7</v>
      </c>
      <c r="AAO1" s="5" t="s">
        <v>8</v>
      </c>
      <c r="AAP1" s="5" t="s">
        <v>9</v>
      </c>
      <c r="AAQ1" s="5"/>
      <c r="AAR1" s="4" t="s">
        <v>136</v>
      </c>
      <c r="AAS1" s="2" t="s">
        <v>1</v>
      </c>
      <c r="AAT1" s="51" t="s">
        <v>2</v>
      </c>
      <c r="AAU1" s="5" t="s">
        <v>94</v>
      </c>
      <c r="AAV1" s="5" t="s">
        <v>133</v>
      </c>
      <c r="AAW1" s="60" t="s">
        <v>127</v>
      </c>
      <c r="AAX1" s="5" t="s">
        <v>5</v>
      </c>
      <c r="AAY1" s="5" t="s">
        <v>99</v>
      </c>
      <c r="AAZ1" s="5" t="s">
        <v>87</v>
      </c>
      <c r="ABA1" s="5" t="s">
        <v>7</v>
      </c>
      <c r="ABB1" s="5" t="s">
        <v>8</v>
      </c>
      <c r="ABC1" s="5" t="s">
        <v>9</v>
      </c>
      <c r="ABD1" s="5"/>
      <c r="ABE1" s="4" t="s">
        <v>137</v>
      </c>
      <c r="ABF1" s="2" t="s">
        <v>1</v>
      </c>
      <c r="ABG1" s="51" t="s">
        <v>2</v>
      </c>
      <c r="ABH1" s="5" t="s">
        <v>94</v>
      </c>
      <c r="ABI1" s="5" t="s">
        <v>133</v>
      </c>
      <c r="ABJ1" s="60" t="s">
        <v>127</v>
      </c>
      <c r="ABK1" s="5" t="s">
        <v>5</v>
      </c>
      <c r="ABL1" s="5" t="s">
        <v>99</v>
      </c>
      <c r="ABM1" s="5" t="s">
        <v>87</v>
      </c>
      <c r="ABN1" s="5" t="s">
        <v>7</v>
      </c>
      <c r="ABO1" s="5" t="s">
        <v>8</v>
      </c>
      <c r="ABP1" s="5" t="s">
        <v>9</v>
      </c>
      <c r="ABQ1" s="5"/>
      <c r="ABR1" s="4" t="s">
        <v>138</v>
      </c>
      <c r="ABS1" s="2" t="s">
        <v>1</v>
      </c>
      <c r="ABT1" s="51" t="s">
        <v>2</v>
      </c>
      <c r="ABU1" s="5" t="s">
        <v>94</v>
      </c>
      <c r="ABV1" s="5" t="s">
        <v>133</v>
      </c>
      <c r="ABW1" s="60" t="s">
        <v>127</v>
      </c>
      <c r="ABX1" s="5" t="s">
        <v>5</v>
      </c>
      <c r="ABY1" s="5" t="s">
        <v>99</v>
      </c>
      <c r="ABZ1" s="5" t="s">
        <v>87</v>
      </c>
      <c r="ACA1" s="5" t="s">
        <v>7</v>
      </c>
      <c r="ACB1" s="5" t="s">
        <v>8</v>
      </c>
      <c r="ACC1" s="5" t="s">
        <v>9</v>
      </c>
      <c r="ACD1" s="5"/>
      <c r="ACE1" s="4" t="s">
        <v>139</v>
      </c>
      <c r="ACF1" s="2" t="s">
        <v>1</v>
      </c>
      <c r="ACG1" s="51" t="s">
        <v>2</v>
      </c>
      <c r="ACH1" s="5" t="s">
        <v>94</v>
      </c>
      <c r="ACI1" s="5" t="s">
        <v>133</v>
      </c>
      <c r="ACJ1" s="60" t="s">
        <v>127</v>
      </c>
      <c r="ACK1" s="5" t="s">
        <v>5</v>
      </c>
      <c r="ACL1" s="5" t="s">
        <v>99</v>
      </c>
      <c r="ACM1" s="5" t="s">
        <v>87</v>
      </c>
      <c r="ACN1" s="5" t="s">
        <v>7</v>
      </c>
      <c r="ACO1" s="5" t="s">
        <v>8</v>
      </c>
      <c r="ACP1" s="5" t="s">
        <v>9</v>
      </c>
      <c r="ACQ1" s="5"/>
      <c r="ACR1" s="4" t="s">
        <v>140</v>
      </c>
      <c r="ACS1" s="2" t="s">
        <v>1</v>
      </c>
      <c r="ACT1" s="51" t="s">
        <v>2</v>
      </c>
      <c r="ACU1" s="5" t="s">
        <v>94</v>
      </c>
      <c r="ACV1" s="5" t="s">
        <v>133</v>
      </c>
      <c r="ACW1" s="60" t="s">
        <v>127</v>
      </c>
      <c r="ACX1" s="5" t="s">
        <v>5</v>
      </c>
      <c r="ACY1" s="5" t="s">
        <v>99</v>
      </c>
      <c r="ACZ1" s="5" t="s">
        <v>87</v>
      </c>
      <c r="ADA1" s="5" t="s">
        <v>7</v>
      </c>
      <c r="ADB1" s="5" t="s">
        <v>8</v>
      </c>
      <c r="ADC1" s="5" t="s">
        <v>9</v>
      </c>
      <c r="ADD1" s="5"/>
      <c r="ADE1" s="4" t="s">
        <v>141</v>
      </c>
      <c r="ADF1" s="2" t="s">
        <v>1</v>
      </c>
      <c r="ADG1" s="51" t="s">
        <v>2</v>
      </c>
      <c r="ADH1" s="5" t="s">
        <v>94</v>
      </c>
      <c r="ADI1" s="5" t="s">
        <v>133</v>
      </c>
      <c r="ADJ1" s="60" t="s">
        <v>127</v>
      </c>
      <c r="ADK1" s="5" t="s">
        <v>5</v>
      </c>
      <c r="ADL1" s="5" t="s">
        <v>99</v>
      </c>
      <c r="ADM1" s="5" t="s">
        <v>87</v>
      </c>
      <c r="ADN1" s="5" t="s">
        <v>7</v>
      </c>
      <c r="ADO1" s="5" t="s">
        <v>8</v>
      </c>
      <c r="ADP1" s="5" t="s">
        <v>9</v>
      </c>
      <c r="ADQ1" s="5"/>
      <c r="ADR1" s="4" t="s">
        <v>142</v>
      </c>
      <c r="ADS1" s="2" t="s">
        <v>1</v>
      </c>
      <c r="ADT1" s="51" t="s">
        <v>2</v>
      </c>
      <c r="ADU1" s="5" t="s">
        <v>94</v>
      </c>
      <c r="ADV1" s="5" t="s">
        <v>133</v>
      </c>
      <c r="ADW1" s="60" t="s">
        <v>127</v>
      </c>
      <c r="ADX1" s="5" t="s">
        <v>5</v>
      </c>
      <c r="ADY1" s="5" t="s">
        <v>99</v>
      </c>
      <c r="ADZ1" s="5" t="s">
        <v>87</v>
      </c>
      <c r="AEA1" s="5" t="s">
        <v>7</v>
      </c>
      <c r="AEB1" s="5" t="s">
        <v>8</v>
      </c>
      <c r="AEC1" s="5" t="s">
        <v>9</v>
      </c>
      <c r="AED1" s="5"/>
      <c r="AEE1" s="4" t="s">
        <v>143</v>
      </c>
      <c r="AEF1" s="2" t="s">
        <v>1</v>
      </c>
      <c r="AEG1" s="51" t="s">
        <v>2</v>
      </c>
      <c r="AEH1" s="5" t="s">
        <v>94</v>
      </c>
      <c r="AEI1" s="5" t="s">
        <v>133</v>
      </c>
      <c r="AEJ1" s="60" t="s">
        <v>127</v>
      </c>
      <c r="AEK1" s="5" t="s">
        <v>5</v>
      </c>
      <c r="AEL1" s="5" t="s">
        <v>99</v>
      </c>
      <c r="AEM1" s="5" t="s">
        <v>87</v>
      </c>
      <c r="AEN1" s="5" t="s">
        <v>7</v>
      </c>
      <c r="AEO1" s="5" t="s">
        <v>8</v>
      </c>
      <c r="AEP1" s="5" t="s">
        <v>9</v>
      </c>
      <c r="AEQ1" s="5"/>
      <c r="AER1" s="4" t="s">
        <v>144</v>
      </c>
      <c r="AES1" s="2" t="s">
        <v>1</v>
      </c>
      <c r="AET1" s="51" t="s">
        <v>2</v>
      </c>
      <c r="AEU1" s="5" t="s">
        <v>94</v>
      </c>
      <c r="AEV1" s="5" t="s">
        <v>133</v>
      </c>
      <c r="AEW1" s="60" t="s">
        <v>127</v>
      </c>
      <c r="AEX1" s="5" t="s">
        <v>5</v>
      </c>
      <c r="AEY1" s="5" t="s">
        <v>99</v>
      </c>
      <c r="AEZ1" s="5" t="s">
        <v>87</v>
      </c>
      <c r="AFA1" s="5" t="s">
        <v>7</v>
      </c>
      <c r="AFB1" s="5" t="s">
        <v>8</v>
      </c>
      <c r="AFC1" s="5" t="s">
        <v>9</v>
      </c>
      <c r="AFD1" s="5"/>
      <c r="AFE1" s="4" t="s">
        <v>145</v>
      </c>
      <c r="AFF1" s="2" t="s">
        <v>1</v>
      </c>
      <c r="AFG1" s="51" t="s">
        <v>2</v>
      </c>
      <c r="AFH1" s="5" t="s">
        <v>94</v>
      </c>
      <c r="AFI1" s="5" t="s">
        <v>133</v>
      </c>
      <c r="AFJ1" s="60" t="s">
        <v>127</v>
      </c>
      <c r="AFK1" s="5" t="s">
        <v>5</v>
      </c>
      <c r="AFL1" s="5" t="s">
        <v>99</v>
      </c>
      <c r="AFM1" s="5" t="s">
        <v>87</v>
      </c>
      <c r="AFN1" s="5" t="s">
        <v>7</v>
      </c>
      <c r="AFO1" s="5" t="s">
        <v>8</v>
      </c>
      <c r="AFP1" s="5" t="s">
        <v>9</v>
      </c>
      <c r="AFQ1" s="5"/>
      <c r="AFR1" s="4" t="s">
        <v>146</v>
      </c>
      <c r="AFS1" s="2" t="s">
        <v>1</v>
      </c>
      <c r="AFT1" s="51" t="s">
        <v>2</v>
      </c>
      <c r="AFU1" s="5" t="s">
        <v>94</v>
      </c>
      <c r="AFV1" s="5" t="s">
        <v>133</v>
      </c>
      <c r="AFW1" s="60" t="s">
        <v>127</v>
      </c>
      <c r="AFX1" s="5" t="s">
        <v>5</v>
      </c>
      <c r="AFY1" s="5" t="s">
        <v>99</v>
      </c>
      <c r="AFZ1" s="5" t="s">
        <v>87</v>
      </c>
      <c r="AGA1" s="5" t="s">
        <v>7</v>
      </c>
      <c r="AGB1" s="5" t="s">
        <v>8</v>
      </c>
      <c r="AGC1" s="5" t="s">
        <v>9</v>
      </c>
      <c r="AGD1" s="5"/>
      <c r="AGE1" s="4" t="s">
        <v>147</v>
      </c>
      <c r="AGF1" s="2" t="s">
        <v>1</v>
      </c>
      <c r="AGG1" s="51" t="s">
        <v>2</v>
      </c>
      <c r="AGH1" s="5" t="s">
        <v>94</v>
      </c>
      <c r="AGI1" s="5" t="s">
        <v>133</v>
      </c>
      <c r="AGJ1" s="60" t="s">
        <v>127</v>
      </c>
      <c r="AGK1" s="5" t="s">
        <v>5</v>
      </c>
      <c r="AGL1" s="5" t="s">
        <v>99</v>
      </c>
      <c r="AGM1" s="5" t="s">
        <v>87</v>
      </c>
      <c r="AGN1" s="5" t="s">
        <v>7</v>
      </c>
      <c r="AGO1" s="5" t="s">
        <v>8</v>
      </c>
      <c r="AGP1" s="5" t="s">
        <v>9</v>
      </c>
      <c r="AGQ1" s="5"/>
      <c r="AGR1" s="4" t="s">
        <v>148</v>
      </c>
      <c r="AGS1" s="2" t="s">
        <v>1</v>
      </c>
      <c r="AGT1" s="51" t="s">
        <v>2</v>
      </c>
      <c r="AGU1" s="5" t="s">
        <v>94</v>
      </c>
      <c r="AGV1" s="5" t="s">
        <v>133</v>
      </c>
      <c r="AGW1" s="60" t="s">
        <v>127</v>
      </c>
      <c r="AGX1" s="5" t="s">
        <v>5</v>
      </c>
      <c r="AGY1" s="5" t="s">
        <v>99</v>
      </c>
      <c r="AGZ1" s="5" t="s">
        <v>87</v>
      </c>
      <c r="AHA1" s="5" t="s">
        <v>7</v>
      </c>
      <c r="AHB1" s="5" t="s">
        <v>8</v>
      </c>
      <c r="AHC1" s="5" t="s">
        <v>9</v>
      </c>
      <c r="AHD1" s="5"/>
      <c r="AHE1" s="4" t="s">
        <v>149</v>
      </c>
      <c r="AHF1" s="2" t="s">
        <v>1</v>
      </c>
      <c r="AHG1" s="51" t="s">
        <v>2</v>
      </c>
      <c r="AHH1" s="5" t="s">
        <v>94</v>
      </c>
      <c r="AHI1" s="5" t="s">
        <v>133</v>
      </c>
      <c r="AHJ1" s="60" t="s">
        <v>127</v>
      </c>
      <c r="AHK1" s="5" t="s">
        <v>5</v>
      </c>
      <c r="AHL1" s="5" t="s">
        <v>99</v>
      </c>
      <c r="AHM1" s="5" t="s">
        <v>87</v>
      </c>
      <c r="AHN1" s="5" t="s">
        <v>7</v>
      </c>
      <c r="AHO1" s="5" t="s">
        <v>8</v>
      </c>
      <c r="AHP1" s="5" t="s">
        <v>9</v>
      </c>
      <c r="AHQ1" s="5"/>
      <c r="AHR1" s="4" t="s">
        <v>150</v>
      </c>
      <c r="AHS1" s="2" t="s">
        <v>1</v>
      </c>
      <c r="AHT1" s="51" t="s">
        <v>2</v>
      </c>
      <c r="AHU1" s="5" t="s">
        <v>94</v>
      </c>
      <c r="AHV1" s="5" t="s">
        <v>133</v>
      </c>
      <c r="AHW1" s="60" t="s">
        <v>127</v>
      </c>
      <c r="AHX1" s="5" t="s">
        <v>5</v>
      </c>
      <c r="AHY1" s="5" t="s">
        <v>99</v>
      </c>
      <c r="AHZ1" s="5" t="s">
        <v>87</v>
      </c>
      <c r="AIA1" s="5" t="s">
        <v>7</v>
      </c>
      <c r="AIB1" s="5" t="s">
        <v>8</v>
      </c>
      <c r="AIC1" s="5" t="s">
        <v>9</v>
      </c>
      <c r="AID1" s="5"/>
      <c r="AIE1" s="4" t="s">
        <v>151</v>
      </c>
      <c r="AIF1" s="2" t="s">
        <v>1</v>
      </c>
      <c r="AIG1" s="51" t="s">
        <v>2</v>
      </c>
      <c r="AIH1" s="5" t="s">
        <v>94</v>
      </c>
      <c r="AII1" s="5" t="s">
        <v>133</v>
      </c>
      <c r="AIJ1" s="60" t="s">
        <v>127</v>
      </c>
      <c r="AIK1" s="5" t="s">
        <v>5</v>
      </c>
      <c r="AIL1" s="5" t="s">
        <v>99</v>
      </c>
      <c r="AIM1" s="5" t="s">
        <v>87</v>
      </c>
      <c r="AIN1" s="5" t="s">
        <v>7</v>
      </c>
      <c r="AIO1" s="5" t="s">
        <v>8</v>
      </c>
      <c r="AIP1" s="5" t="s">
        <v>9</v>
      </c>
      <c r="AIQ1" s="5"/>
      <c r="AIR1" s="4" t="s">
        <v>152</v>
      </c>
      <c r="AIS1" s="2" t="s">
        <v>1</v>
      </c>
      <c r="AIT1" s="51" t="s">
        <v>2</v>
      </c>
      <c r="AIU1" s="5" t="s">
        <v>94</v>
      </c>
      <c r="AIV1" s="5" t="s">
        <v>133</v>
      </c>
      <c r="AIW1" s="60" t="s">
        <v>127</v>
      </c>
      <c r="AIX1" s="5" t="s">
        <v>5</v>
      </c>
      <c r="AIY1" s="5" t="s">
        <v>99</v>
      </c>
      <c r="AIZ1" s="5" t="s">
        <v>87</v>
      </c>
      <c r="AJA1" s="5" t="s">
        <v>7</v>
      </c>
      <c r="AJB1" s="5" t="s">
        <v>8</v>
      </c>
      <c r="AJC1" s="5" t="s">
        <v>9</v>
      </c>
      <c r="AJD1" s="5"/>
      <c r="AJE1" s="4" t="s">
        <v>153</v>
      </c>
      <c r="AJF1" s="2" t="s">
        <v>1</v>
      </c>
      <c r="AJG1" s="51" t="s">
        <v>2</v>
      </c>
      <c r="AJH1" s="5" t="s">
        <v>94</v>
      </c>
      <c r="AJI1" s="5" t="s">
        <v>133</v>
      </c>
      <c r="AJJ1" s="60" t="s">
        <v>127</v>
      </c>
      <c r="AJK1" s="5" t="s">
        <v>5</v>
      </c>
      <c r="AJL1" s="5" t="s">
        <v>99</v>
      </c>
      <c r="AJM1" s="5" t="s">
        <v>87</v>
      </c>
      <c r="AJN1" s="5" t="s">
        <v>7</v>
      </c>
      <c r="AJO1" s="5" t="s">
        <v>8</v>
      </c>
      <c r="AJP1" s="5" t="s">
        <v>9</v>
      </c>
      <c r="AJQ1" s="5"/>
      <c r="AJR1" s="4" t="s">
        <v>154</v>
      </c>
      <c r="AJS1" s="2" t="s">
        <v>1</v>
      </c>
      <c r="AJT1" s="51" t="s">
        <v>2</v>
      </c>
      <c r="AJU1" s="5" t="s">
        <v>94</v>
      </c>
      <c r="AJV1" s="5" t="s">
        <v>133</v>
      </c>
      <c r="AJW1" s="60" t="s">
        <v>127</v>
      </c>
      <c r="AJX1" s="5" t="s">
        <v>5</v>
      </c>
      <c r="AJY1" s="5" t="s">
        <v>99</v>
      </c>
      <c r="AJZ1" s="5" t="s">
        <v>87</v>
      </c>
      <c r="AKA1" s="5" t="s">
        <v>7</v>
      </c>
      <c r="AKB1" s="5" t="s">
        <v>8</v>
      </c>
      <c r="AKC1" s="5" t="s">
        <v>9</v>
      </c>
      <c r="AKD1" s="5"/>
      <c r="AKE1" s="4" t="s">
        <v>155</v>
      </c>
      <c r="AKF1" s="2" t="s">
        <v>1</v>
      </c>
      <c r="AKG1" s="51" t="s">
        <v>2</v>
      </c>
      <c r="AKH1" s="5" t="s">
        <v>94</v>
      </c>
      <c r="AKI1" s="5" t="s">
        <v>133</v>
      </c>
      <c r="AKJ1" s="60" t="s">
        <v>127</v>
      </c>
      <c r="AKK1" s="5" t="s">
        <v>5</v>
      </c>
      <c r="AKL1" s="5" t="s">
        <v>99</v>
      </c>
      <c r="AKM1" s="5" t="s">
        <v>87</v>
      </c>
      <c r="AKN1" s="5" t="s">
        <v>7</v>
      </c>
      <c r="AKO1" s="5" t="s">
        <v>8</v>
      </c>
      <c r="AKP1" s="5" t="s">
        <v>9</v>
      </c>
      <c r="AKQ1" s="5"/>
      <c r="AKR1" s="4" t="s">
        <v>156</v>
      </c>
      <c r="AKS1" s="2" t="s">
        <v>1</v>
      </c>
      <c r="AKT1" s="51" t="s">
        <v>2</v>
      </c>
      <c r="AKU1" s="5" t="s">
        <v>94</v>
      </c>
      <c r="AKV1" s="5" t="s">
        <v>133</v>
      </c>
      <c r="AKW1" s="60" t="s">
        <v>127</v>
      </c>
      <c r="AKX1" s="5" t="s">
        <v>5</v>
      </c>
      <c r="AKY1" s="5" t="s">
        <v>99</v>
      </c>
      <c r="AKZ1" s="5" t="s">
        <v>87</v>
      </c>
      <c r="ALA1" s="5" t="s">
        <v>7</v>
      </c>
      <c r="ALB1" s="5" t="s">
        <v>8</v>
      </c>
      <c r="ALC1" s="5" t="s">
        <v>9</v>
      </c>
      <c r="ALD1" s="5"/>
      <c r="ALE1" s="4" t="s">
        <v>157</v>
      </c>
      <c r="ALF1" s="2" t="s">
        <v>1</v>
      </c>
      <c r="ALG1" s="51" t="s">
        <v>2</v>
      </c>
      <c r="ALH1" s="5" t="s">
        <v>94</v>
      </c>
      <c r="ALI1" s="5" t="s">
        <v>133</v>
      </c>
      <c r="ALJ1" s="60" t="s">
        <v>127</v>
      </c>
      <c r="ALK1" s="5" t="s">
        <v>5</v>
      </c>
      <c r="ALL1" s="5" t="s">
        <v>99</v>
      </c>
      <c r="ALM1" s="5" t="s">
        <v>87</v>
      </c>
      <c r="ALN1" s="5" t="s">
        <v>7</v>
      </c>
      <c r="ALO1" s="5" t="s">
        <v>8</v>
      </c>
      <c r="ALP1" s="5" t="s">
        <v>9</v>
      </c>
      <c r="ALQ1" s="5"/>
      <c r="ALR1" s="4" t="s">
        <v>158</v>
      </c>
      <c r="ALS1" s="2" t="s">
        <v>1</v>
      </c>
      <c r="ALT1" s="51" t="s">
        <v>2</v>
      </c>
      <c r="ALU1" s="5" t="s">
        <v>94</v>
      </c>
      <c r="ALV1" s="5" t="s">
        <v>133</v>
      </c>
      <c r="ALW1" s="60" t="s">
        <v>127</v>
      </c>
      <c r="ALX1" s="5" t="s">
        <v>5</v>
      </c>
      <c r="ALY1" s="5" t="s">
        <v>99</v>
      </c>
      <c r="ALZ1" s="5" t="s">
        <v>87</v>
      </c>
      <c r="AMA1" s="5" t="s">
        <v>7</v>
      </c>
      <c r="AMB1" s="5" t="s">
        <v>8</v>
      </c>
      <c r="AMC1" s="5" t="s">
        <v>9</v>
      </c>
      <c r="AMD1" s="5"/>
      <c r="AME1" s="4" t="s">
        <v>159</v>
      </c>
      <c r="AMF1" s="2" t="s">
        <v>1</v>
      </c>
      <c r="AMG1" s="51" t="s">
        <v>2</v>
      </c>
      <c r="AMH1" s="5" t="s">
        <v>94</v>
      </c>
      <c r="AMI1" s="5" t="s">
        <v>133</v>
      </c>
      <c r="AMJ1" s="60" t="s">
        <v>127</v>
      </c>
      <c r="AMK1" s="5" t="s">
        <v>161</v>
      </c>
      <c r="AML1" s="5" t="s">
        <v>99</v>
      </c>
      <c r="AMM1" s="5" t="s">
        <v>87</v>
      </c>
      <c r="AMN1" s="5" t="s">
        <v>7</v>
      </c>
      <c r="AMO1" s="5" t="s">
        <v>8</v>
      </c>
      <c r="AMP1" s="5" t="s">
        <v>9</v>
      </c>
      <c r="AMQ1" s="5"/>
      <c r="AMR1" s="4" t="s">
        <v>160</v>
      </c>
      <c r="AMS1" s="2" t="s">
        <v>1</v>
      </c>
      <c r="AMT1" s="51" t="s">
        <v>2</v>
      </c>
      <c r="AMU1" s="5" t="s">
        <v>94</v>
      </c>
      <c r="AMV1" s="5" t="s">
        <v>133</v>
      </c>
      <c r="AMW1" s="60" t="s">
        <v>127</v>
      </c>
      <c r="AMX1" s="5" t="s">
        <v>161</v>
      </c>
      <c r="AMY1" s="5" t="s">
        <v>99</v>
      </c>
      <c r="AMZ1" s="5" t="s">
        <v>87</v>
      </c>
      <c r="ANA1" s="5" t="s">
        <v>7</v>
      </c>
      <c r="ANB1" s="5" t="s">
        <v>8</v>
      </c>
      <c r="ANC1" s="5" t="s">
        <v>9</v>
      </c>
      <c r="AND1" s="5"/>
      <c r="ANE1" s="4" t="s">
        <v>162</v>
      </c>
      <c r="ANF1" s="2" t="s">
        <v>1</v>
      </c>
      <c r="ANG1" s="51" t="s">
        <v>2</v>
      </c>
      <c r="ANH1" s="5" t="s">
        <v>94</v>
      </c>
      <c r="ANI1" s="5" t="s">
        <v>133</v>
      </c>
      <c r="ANJ1" s="60" t="s">
        <v>127</v>
      </c>
      <c r="ANK1" s="5" t="s">
        <v>161</v>
      </c>
      <c r="ANL1" s="5" t="s">
        <v>99</v>
      </c>
      <c r="ANM1" s="5" t="s">
        <v>87</v>
      </c>
      <c r="ANN1" s="5" t="s">
        <v>7</v>
      </c>
      <c r="ANO1" s="5" t="s">
        <v>8</v>
      </c>
      <c r="ANP1" s="5" t="s">
        <v>9</v>
      </c>
      <c r="ANQ1" s="5"/>
      <c r="ANR1" s="4" t="s">
        <v>163</v>
      </c>
      <c r="ANS1" s="2" t="s">
        <v>1</v>
      </c>
      <c r="ANT1" s="51" t="s">
        <v>2</v>
      </c>
      <c r="ANU1" s="5" t="s">
        <v>94</v>
      </c>
      <c r="ANV1" s="5" t="s">
        <v>133</v>
      </c>
      <c r="ANW1" s="60" t="s">
        <v>127</v>
      </c>
      <c r="ANX1" s="5" t="s">
        <v>161</v>
      </c>
      <c r="ANY1" s="5" t="s">
        <v>99</v>
      </c>
      <c r="ANZ1" s="5" t="s">
        <v>87</v>
      </c>
      <c r="AOA1" s="5" t="s">
        <v>7</v>
      </c>
      <c r="AOB1" s="5" t="s">
        <v>8</v>
      </c>
      <c r="AOC1" s="5" t="s">
        <v>9</v>
      </c>
      <c r="AOD1" s="5"/>
      <c r="AOE1" s="4" t="s">
        <v>164</v>
      </c>
      <c r="AOF1" s="2" t="s">
        <v>1</v>
      </c>
      <c r="AOG1" s="51" t="s">
        <v>2</v>
      </c>
      <c r="AOH1" s="5" t="s">
        <v>94</v>
      </c>
      <c r="AOI1" s="5" t="s">
        <v>133</v>
      </c>
      <c r="AOJ1" s="60" t="s">
        <v>127</v>
      </c>
      <c r="AOK1" s="5" t="s">
        <v>161</v>
      </c>
      <c r="AOL1" s="5" t="s">
        <v>99</v>
      </c>
      <c r="AOM1" s="5" t="s">
        <v>87</v>
      </c>
      <c r="AON1" s="5" t="s">
        <v>7</v>
      </c>
      <c r="AOO1" s="5" t="s">
        <v>8</v>
      </c>
      <c r="AOP1" s="5" t="s">
        <v>9</v>
      </c>
      <c r="AOQ1" s="5"/>
      <c r="AOR1" s="4" t="s">
        <v>165</v>
      </c>
      <c r="AOS1" s="2" t="s">
        <v>1</v>
      </c>
      <c r="AOT1" s="51" t="s">
        <v>2</v>
      </c>
      <c r="AOU1" s="5" t="s">
        <v>94</v>
      </c>
      <c r="AOV1" s="5" t="s">
        <v>133</v>
      </c>
      <c r="AOW1" s="60" t="s">
        <v>127</v>
      </c>
      <c r="AOX1" s="5" t="s">
        <v>161</v>
      </c>
      <c r="AOY1" s="5" t="s">
        <v>99</v>
      </c>
      <c r="AOZ1" s="5" t="s">
        <v>87</v>
      </c>
      <c r="APA1" s="5" t="s">
        <v>7</v>
      </c>
      <c r="APB1" s="5" t="s">
        <v>8</v>
      </c>
      <c r="APC1" s="5" t="s">
        <v>9</v>
      </c>
      <c r="APD1" s="5"/>
      <c r="APE1" s="4" t="s">
        <v>166</v>
      </c>
      <c r="APF1" s="2" t="s">
        <v>1</v>
      </c>
      <c r="APG1" s="51" t="s">
        <v>2</v>
      </c>
      <c r="APH1" s="5" t="s">
        <v>94</v>
      </c>
      <c r="API1" s="5" t="s">
        <v>133</v>
      </c>
      <c r="APJ1" s="60" t="s">
        <v>127</v>
      </c>
      <c r="APK1" s="5" t="s">
        <v>168</v>
      </c>
      <c r="APL1" s="5" t="s">
        <v>99</v>
      </c>
      <c r="APM1" s="5" t="s">
        <v>87</v>
      </c>
      <c r="APN1" s="5" t="s">
        <v>7</v>
      </c>
      <c r="APO1" s="5" t="s">
        <v>8</v>
      </c>
      <c r="APP1" s="5" t="s">
        <v>9</v>
      </c>
      <c r="APQ1" s="5"/>
      <c r="APR1" s="4" t="s">
        <v>167</v>
      </c>
      <c r="APS1" s="2" t="s">
        <v>1</v>
      </c>
      <c r="APT1" s="51" t="s">
        <v>2</v>
      </c>
      <c r="APU1" s="5" t="s">
        <v>94</v>
      </c>
      <c r="APV1" s="5" t="s">
        <v>133</v>
      </c>
      <c r="APW1" s="60" t="s">
        <v>127</v>
      </c>
      <c r="APX1" s="5" t="s">
        <v>168</v>
      </c>
      <c r="APY1" s="5" t="s">
        <v>99</v>
      </c>
      <c r="APZ1" s="5" t="s">
        <v>87</v>
      </c>
      <c r="AQA1" s="5" t="s">
        <v>7</v>
      </c>
      <c r="AQB1" s="5" t="s">
        <v>8</v>
      </c>
      <c r="AQC1" s="5" t="s">
        <v>9</v>
      </c>
      <c r="AQD1" s="5"/>
      <c r="AQE1" s="4" t="s">
        <v>169</v>
      </c>
      <c r="AQF1" s="2" t="s">
        <v>1</v>
      </c>
      <c r="AQG1" s="51" t="s">
        <v>2</v>
      </c>
      <c r="AQH1" s="5" t="s">
        <v>94</v>
      </c>
      <c r="AQI1" s="5" t="s">
        <v>133</v>
      </c>
      <c r="AQJ1" s="60" t="s">
        <v>127</v>
      </c>
      <c r="AQK1" s="5" t="s">
        <v>168</v>
      </c>
      <c r="AQL1" s="5" t="s">
        <v>99</v>
      </c>
      <c r="AQM1" s="5" t="s">
        <v>87</v>
      </c>
      <c r="AQN1" s="5" t="s">
        <v>7</v>
      </c>
      <c r="AQO1" s="5" t="s">
        <v>8</v>
      </c>
      <c r="AQP1" s="5" t="s">
        <v>9</v>
      </c>
      <c r="AQQ1" s="5"/>
      <c r="AQR1" s="4" t="s">
        <v>170</v>
      </c>
      <c r="AQS1" s="2" t="s">
        <v>1</v>
      </c>
      <c r="AQT1" s="51" t="s">
        <v>2</v>
      </c>
      <c r="AQU1" s="5" t="s">
        <v>94</v>
      </c>
      <c r="AQV1" s="5" t="s">
        <v>133</v>
      </c>
      <c r="AQW1" s="60" t="s">
        <v>127</v>
      </c>
      <c r="AQX1" s="5" t="s">
        <v>168</v>
      </c>
      <c r="AQY1" s="5" t="s">
        <v>99</v>
      </c>
      <c r="AQZ1" s="5" t="s">
        <v>87</v>
      </c>
      <c r="ARA1" s="5" t="s">
        <v>7</v>
      </c>
      <c r="ARB1" s="5" t="s">
        <v>8</v>
      </c>
      <c r="ARC1" s="5" t="s">
        <v>9</v>
      </c>
      <c r="ARD1" s="5"/>
      <c r="ARE1" s="4" t="s">
        <v>171</v>
      </c>
      <c r="ARF1" s="2" t="s">
        <v>1</v>
      </c>
      <c r="ARG1" s="51" t="s">
        <v>2</v>
      </c>
      <c r="ARH1" s="5" t="s">
        <v>94</v>
      </c>
      <c r="ARI1" s="5" t="s">
        <v>133</v>
      </c>
      <c r="ARJ1" s="60" t="s">
        <v>127</v>
      </c>
      <c r="ARK1" s="5" t="s">
        <v>173</v>
      </c>
      <c r="ARL1" s="5" t="s">
        <v>99</v>
      </c>
      <c r="ARM1" s="5" t="s">
        <v>87</v>
      </c>
      <c r="ARN1" s="5" t="s">
        <v>7</v>
      </c>
      <c r="ARO1" s="5" t="s">
        <v>8</v>
      </c>
      <c r="ARP1" s="5" t="s">
        <v>9</v>
      </c>
      <c r="ARQ1" s="5"/>
      <c r="ARR1" s="4" t="s">
        <v>172</v>
      </c>
      <c r="ARS1" s="2" t="s">
        <v>1</v>
      </c>
      <c r="ART1" s="51" t="s">
        <v>2</v>
      </c>
      <c r="ARU1" s="5" t="s">
        <v>94</v>
      </c>
      <c r="ARV1" s="5" t="s">
        <v>133</v>
      </c>
      <c r="ARW1" s="60" t="s">
        <v>127</v>
      </c>
      <c r="ARX1" s="5" t="s">
        <v>173</v>
      </c>
      <c r="ARY1" s="5" t="s">
        <v>99</v>
      </c>
      <c r="ARZ1" s="5" t="s">
        <v>87</v>
      </c>
      <c r="ASA1" s="5" t="s">
        <v>7</v>
      </c>
      <c r="ASB1" s="5" t="s">
        <v>8</v>
      </c>
      <c r="ASC1" s="5" t="s">
        <v>9</v>
      </c>
      <c r="ASD1" s="5"/>
      <c r="ASE1" s="4" t="s">
        <v>174</v>
      </c>
      <c r="ASF1" s="2" t="s">
        <v>1</v>
      </c>
      <c r="ASG1" s="51" t="s">
        <v>2</v>
      </c>
      <c r="ASH1" s="5" t="s">
        <v>94</v>
      </c>
      <c r="ASI1" s="5" t="s">
        <v>133</v>
      </c>
      <c r="ASJ1" s="60" t="s">
        <v>127</v>
      </c>
      <c r="ASK1" s="5" t="s">
        <v>173</v>
      </c>
      <c r="ASL1" s="5" t="s">
        <v>99</v>
      </c>
      <c r="ASM1" s="5" t="s">
        <v>87</v>
      </c>
      <c r="ASN1" s="5" t="s">
        <v>7</v>
      </c>
      <c r="ASO1" s="5" t="s">
        <v>8</v>
      </c>
      <c r="ASP1" s="5" t="s">
        <v>9</v>
      </c>
      <c r="ASQ1" s="4" t="s">
        <v>175</v>
      </c>
    </row>
    <row r="2" spans="1:1187" x14ac:dyDescent="0.45">
      <c r="A2" s="1"/>
      <c r="B2" s="6">
        <v>71733.489999999976</v>
      </c>
      <c r="C2" s="7"/>
      <c r="D2" s="7"/>
      <c r="E2" s="6">
        <v>0</v>
      </c>
      <c r="F2" s="6"/>
      <c r="G2" s="6"/>
      <c r="H2" s="6">
        <v>3445.44</v>
      </c>
      <c r="I2" s="6">
        <v>9412.2999999999993</v>
      </c>
      <c r="J2" s="6">
        <v>-1331.3</v>
      </c>
      <c r="K2" s="6">
        <v>129058.54</v>
      </c>
      <c r="L2" s="6"/>
      <c r="M2" s="7"/>
      <c r="N2" s="7"/>
      <c r="O2" s="6"/>
      <c r="P2" s="6">
        <v>-721.93</v>
      </c>
      <c r="Q2" s="6"/>
      <c r="R2" s="6">
        <v>2861.71</v>
      </c>
      <c r="S2" s="6">
        <v>-1772.89</v>
      </c>
      <c r="T2" s="6">
        <v>-1402.1</v>
      </c>
      <c r="U2" s="6">
        <v>53458.63</v>
      </c>
      <c r="V2" s="6"/>
      <c r="W2" s="1"/>
      <c r="X2" s="7"/>
      <c r="Y2" s="6">
        <v>3221.36</v>
      </c>
      <c r="Z2" s="6">
        <v>-18876.45</v>
      </c>
      <c r="AA2" s="6"/>
      <c r="AB2" s="6">
        <v>-3213.71</v>
      </c>
      <c r="AC2" s="6">
        <v>4522.1000000000004</v>
      </c>
      <c r="AD2" s="6">
        <v>-7.65</v>
      </c>
      <c r="AE2" s="6">
        <v>-1428.31</v>
      </c>
      <c r="AF2" s="6">
        <f>-23653.12+7.65</f>
        <v>-23645.469999999998</v>
      </c>
      <c r="AG2" s="6"/>
      <c r="AH2" s="1"/>
      <c r="AI2" s="7"/>
      <c r="AJ2" s="6"/>
      <c r="AK2" s="6"/>
      <c r="AL2" s="6"/>
      <c r="AM2" s="6">
        <v>-2.57</v>
      </c>
      <c r="AN2" s="6">
        <f>40088.22-28802.15</f>
        <v>11286.07</v>
      </c>
      <c r="AO2" s="6">
        <v>28802.15</v>
      </c>
      <c r="AP2" s="6">
        <v>-1408.6</v>
      </c>
      <c r="AQ2" s="6">
        <f>82048.02-28802.15</f>
        <v>53245.87</v>
      </c>
      <c r="AR2" s="6"/>
      <c r="AS2" s="1"/>
      <c r="AT2" s="7"/>
      <c r="AU2" s="6"/>
      <c r="AV2" s="6"/>
      <c r="AW2" s="6">
        <v>-1947.95</v>
      </c>
      <c r="AX2" s="6"/>
      <c r="AY2" s="6">
        <f>7793.98-4270.64</f>
        <v>3523.3399999999992</v>
      </c>
      <c r="AZ2" s="6">
        <v>2199.38</v>
      </c>
      <c r="BA2" s="6">
        <v>-1454.56</v>
      </c>
      <c r="BB2" s="6">
        <f>18863.69-2199.38</f>
        <v>16664.309999999998</v>
      </c>
      <c r="BC2" s="6"/>
      <c r="BD2" s="1"/>
      <c r="BE2" s="7"/>
      <c r="BF2" s="6"/>
      <c r="BG2" s="6"/>
      <c r="BH2" s="6"/>
      <c r="BI2" s="6"/>
      <c r="BJ2" s="6">
        <v>2948.45</v>
      </c>
      <c r="BK2" s="6"/>
      <c r="BL2" s="6">
        <v>-1464.05</v>
      </c>
      <c r="BM2" s="6">
        <v>45109.14</v>
      </c>
      <c r="BN2" s="6"/>
      <c r="BO2" s="1"/>
      <c r="BP2" s="7"/>
      <c r="BQ2" s="6">
        <v>16423.8</v>
      </c>
      <c r="BR2" s="6"/>
      <c r="BS2" s="8">
        <v>-544.97</v>
      </c>
      <c r="BT2" s="8">
        <v>-16323.4</v>
      </c>
      <c r="BU2" s="8">
        <v>3236.37</v>
      </c>
      <c r="BV2" s="8">
        <v>11458.96</v>
      </c>
      <c r="BW2" s="8">
        <v>-1487.35</v>
      </c>
      <c r="BX2" s="8">
        <f>24305.63-11458.96</f>
        <v>12846.670000000002</v>
      </c>
      <c r="BY2" s="8"/>
      <c r="BZ2" s="1"/>
      <c r="CA2" s="7"/>
      <c r="CB2" s="6"/>
      <c r="CC2" s="6"/>
      <c r="CD2" s="8"/>
      <c r="CE2" s="8"/>
      <c r="CF2" s="8">
        <v>3071.23</v>
      </c>
      <c r="CG2" s="8"/>
      <c r="CH2" s="8">
        <v>-1500.15</v>
      </c>
      <c r="CI2" s="8">
        <v>66424.179999999993</v>
      </c>
      <c r="CJ2" s="8"/>
      <c r="CK2" s="1"/>
      <c r="CL2" s="7"/>
      <c r="CM2" s="6">
        <v>163375.82999999999</v>
      </c>
      <c r="CN2" s="6"/>
      <c r="CO2" s="8">
        <v>-764.97</v>
      </c>
      <c r="CP2" s="8">
        <f>-164140.8+764.97</f>
        <v>-163375.82999999999</v>
      </c>
      <c r="CQ2" s="8">
        <v>3368.18</v>
      </c>
      <c r="CR2" s="8">
        <v>20859.57</v>
      </c>
      <c r="CS2" s="8">
        <v>-1533.62</v>
      </c>
      <c r="CT2" s="8">
        <v>-50985.95</v>
      </c>
      <c r="CU2" s="8"/>
      <c r="CV2" s="1"/>
      <c r="CW2" s="7"/>
      <c r="CX2" s="6">
        <v>6870.69</v>
      </c>
      <c r="CY2" s="6"/>
      <c r="CZ2" s="8"/>
      <c r="DA2" s="8">
        <v>-6875.17</v>
      </c>
      <c r="DB2" s="8">
        <v>6897.67</v>
      </c>
      <c r="DC2" s="8">
        <v>0</v>
      </c>
      <c r="DD2" s="8">
        <v>-1519.09</v>
      </c>
      <c r="DE2" s="8">
        <v>-33112.980000000003</v>
      </c>
      <c r="DF2" s="8"/>
      <c r="DG2" s="1"/>
      <c r="DH2" s="7"/>
      <c r="DI2" s="6">
        <v>3210.63</v>
      </c>
      <c r="DJ2" s="6">
        <v>-56629.35</v>
      </c>
      <c r="DK2" s="8"/>
      <c r="DL2" s="8">
        <v>-3210.63</v>
      </c>
      <c r="DM2" s="8">
        <v>3210.63</v>
      </c>
      <c r="DN2" s="8">
        <v>0</v>
      </c>
      <c r="DO2" s="8">
        <v>-1505.22</v>
      </c>
      <c r="DP2" s="8">
        <v>-24585.23</v>
      </c>
      <c r="DQ2" s="8"/>
      <c r="DR2" s="1"/>
      <c r="DS2" s="7"/>
      <c r="DT2" s="6">
        <v>3896.37</v>
      </c>
      <c r="DU2" s="6"/>
      <c r="DV2" s="8"/>
      <c r="DW2" s="8">
        <f>-8296.47+4692.25</f>
        <v>-3604.2199999999993</v>
      </c>
      <c r="DX2" s="8">
        <v>3904.34</v>
      </c>
      <c r="DY2" s="8">
        <v>5727.18</v>
      </c>
      <c r="DZ2" s="8">
        <v>-1493.78</v>
      </c>
      <c r="EA2" s="8">
        <f>-128769.75</f>
        <v>-128769.75</v>
      </c>
      <c r="EB2" s="8"/>
      <c r="EC2" s="8"/>
      <c r="ED2" s="1"/>
      <c r="EE2" s="7"/>
      <c r="EF2" s="6">
        <v>3608.96</v>
      </c>
      <c r="EG2" s="6"/>
      <c r="EH2" s="8"/>
      <c r="EI2" s="8">
        <v>-3608.96</v>
      </c>
      <c r="EJ2" s="8">
        <v>3755.08</v>
      </c>
      <c r="EK2" s="8">
        <v>155.46</v>
      </c>
      <c r="EL2" s="8">
        <v>-1433.61</v>
      </c>
      <c r="EM2" s="8">
        <v>-150224.39000000001</v>
      </c>
      <c r="EN2" s="8"/>
      <c r="EO2" s="1"/>
      <c r="EP2" s="7"/>
      <c r="EQ2" s="6">
        <v>3584.32</v>
      </c>
      <c r="ER2" s="6"/>
      <c r="ES2" s="8">
        <v>-3887.72</v>
      </c>
      <c r="ET2" s="8">
        <v>-3584.32</v>
      </c>
      <c r="EU2" s="8">
        <v>3431.31</v>
      </c>
      <c r="EV2" s="8">
        <v>-159</v>
      </c>
      <c r="EW2" s="8">
        <v>-1359.74</v>
      </c>
      <c r="EX2" s="8">
        <v>162384.9</v>
      </c>
      <c r="EY2" s="8"/>
      <c r="EZ2" s="1"/>
      <c r="FA2" s="7"/>
      <c r="FB2" s="6">
        <f>4229.87+505.32</f>
        <v>4735.1899999999996</v>
      </c>
      <c r="FC2" s="6">
        <v>-17257.53</v>
      </c>
      <c r="FD2" s="8"/>
      <c r="FE2" s="8">
        <v>-9255.31</v>
      </c>
      <c r="FF2" s="8">
        <v>4246.66</v>
      </c>
      <c r="FG2" s="8">
        <v>1183</v>
      </c>
      <c r="FH2" s="8">
        <v>-1439.94</v>
      </c>
      <c r="FI2" s="8">
        <v>-31775.79</v>
      </c>
      <c r="FJ2" s="8"/>
      <c r="FK2" s="1"/>
      <c r="FL2" s="7"/>
      <c r="FM2" s="6">
        <v>11850.32</v>
      </c>
      <c r="FN2" s="6">
        <v>-17257.53</v>
      </c>
      <c r="FO2" s="8"/>
      <c r="FP2" s="8">
        <v>-11859.77</v>
      </c>
      <c r="FQ2" s="8">
        <v>17364.57</v>
      </c>
      <c r="FR2" s="8">
        <v>9547.16</v>
      </c>
      <c r="FS2" s="8">
        <v>-1415.16</v>
      </c>
      <c r="FT2" s="8">
        <v>-38552.949999999997</v>
      </c>
      <c r="FU2" s="8"/>
      <c r="FV2" s="1"/>
      <c r="FW2" s="7"/>
      <c r="FX2" s="6">
        <v>10006.129999999999</v>
      </c>
      <c r="FY2" s="6"/>
      <c r="FZ2" s="8"/>
      <c r="GA2" s="8">
        <v>-10006.129999999999</v>
      </c>
      <c r="GB2" s="8">
        <v>4501.33</v>
      </c>
      <c r="GC2" s="8">
        <v>6488.07</v>
      </c>
      <c r="GD2" s="8">
        <v>-1400</v>
      </c>
      <c r="GE2" s="8">
        <v>102092.46</v>
      </c>
      <c r="GF2" s="8"/>
      <c r="GG2" s="1"/>
      <c r="GH2" s="7"/>
      <c r="GI2" s="6">
        <v>3543.9</v>
      </c>
      <c r="GJ2" s="6"/>
      <c r="GK2" s="8"/>
      <c r="GL2" s="8">
        <v>-3554.7</v>
      </c>
      <c r="GM2" s="8">
        <v>3554.7</v>
      </c>
      <c r="GN2" s="8">
        <v>0</v>
      </c>
      <c r="GO2" s="8">
        <v>-1455.84</v>
      </c>
      <c r="GP2" s="8">
        <v>62891.41</v>
      </c>
      <c r="GQ2" s="8"/>
      <c r="GR2" s="1"/>
      <c r="GS2" s="7"/>
      <c r="GT2" s="6">
        <f>3721.15+1104.9</f>
        <v>4826.05</v>
      </c>
      <c r="GU2" s="6">
        <v>-17257.53</v>
      </c>
      <c r="GV2" s="8">
        <v>-1904.8</v>
      </c>
      <c r="GW2" s="8">
        <v>-4837.2700000000004</v>
      </c>
      <c r="GX2" s="8">
        <v>3971.15</v>
      </c>
      <c r="GY2" s="8">
        <v>9820.94</v>
      </c>
      <c r="GZ2" s="8">
        <v>-1738.33</v>
      </c>
      <c r="HA2" s="8">
        <v>9352.42</v>
      </c>
      <c r="HB2" s="8"/>
      <c r="HC2" s="1"/>
      <c r="HD2" s="7"/>
      <c r="HE2" s="6">
        <v>3348.77</v>
      </c>
      <c r="HF2" s="6"/>
      <c r="HG2" s="8">
        <v>-4950</v>
      </c>
      <c r="HH2" s="8">
        <v>-3348.77</v>
      </c>
      <c r="HI2" s="8">
        <v>3348.77</v>
      </c>
      <c r="HJ2" s="8">
        <v>0</v>
      </c>
      <c r="HK2" s="8">
        <v>-1489.44</v>
      </c>
      <c r="HL2" s="8">
        <v>-14411.31</v>
      </c>
      <c r="HM2" s="8"/>
      <c r="HN2" s="1"/>
      <c r="HO2" s="7"/>
      <c r="HP2" s="6">
        <f>4804.96+5135.4</f>
        <v>9940.36</v>
      </c>
      <c r="HQ2" s="6"/>
      <c r="HR2" s="8">
        <v>-430.99</v>
      </c>
      <c r="HS2" s="8">
        <v>-10297.99</v>
      </c>
      <c r="HT2" s="8">
        <v>4815.3100000000004</v>
      </c>
      <c r="HU2" s="8">
        <v>-143.66</v>
      </c>
      <c r="HV2" s="8">
        <v>-1480.7</v>
      </c>
      <c r="HW2" s="8">
        <v>-118937.59</v>
      </c>
      <c r="HX2" s="8"/>
      <c r="HY2" s="1"/>
      <c r="HZ2" s="7"/>
      <c r="IA2" s="6">
        <v>6405.39</v>
      </c>
      <c r="IB2" s="6">
        <v>-17257.53</v>
      </c>
      <c r="IC2" s="8">
        <v>-1782.65</v>
      </c>
      <c r="ID2" s="8">
        <v>-5405.39</v>
      </c>
      <c r="IE2" s="8">
        <v>5405.39</v>
      </c>
      <c r="IF2" s="8">
        <v>130.81</v>
      </c>
      <c r="IG2" s="8">
        <v>-1422.42</v>
      </c>
      <c r="IH2" s="8">
        <v>66945.77</v>
      </c>
      <c r="II2" s="8"/>
      <c r="IJ2" s="1"/>
      <c r="IK2" s="7"/>
      <c r="IL2" s="6">
        <v>3988.63</v>
      </c>
      <c r="IM2" s="6"/>
      <c r="IN2" s="8"/>
      <c r="IO2" s="8">
        <v>-3988.63</v>
      </c>
      <c r="IP2" s="8">
        <v>3988.63</v>
      </c>
      <c r="IQ2" s="8">
        <v>-1001.37</v>
      </c>
      <c r="IR2" s="8">
        <v>-1448.94</v>
      </c>
      <c r="IS2" s="8">
        <v>14869.85</v>
      </c>
      <c r="IT2" s="8"/>
      <c r="IU2" s="1"/>
      <c r="IV2" s="7"/>
      <c r="IW2" s="6">
        <v>10842.4</v>
      </c>
      <c r="IX2" s="6"/>
      <c r="IY2" s="8"/>
      <c r="IZ2" s="8">
        <v>-10859.5</v>
      </c>
      <c r="JA2" s="8">
        <v>3286</v>
      </c>
      <c r="JB2" s="8">
        <v>1723.31</v>
      </c>
      <c r="JC2" s="8">
        <v>-1457.14</v>
      </c>
      <c r="JD2" s="8">
        <v>33981.620000000003</v>
      </c>
      <c r="JE2" s="8"/>
      <c r="JF2" s="8"/>
      <c r="JG2" s="1"/>
      <c r="JH2" s="7"/>
      <c r="JI2" s="6">
        <v>3983.53</v>
      </c>
      <c r="JJ2" s="6"/>
      <c r="JK2" s="8"/>
      <c r="JL2" s="8">
        <v>-3982.53</v>
      </c>
      <c r="JM2" s="8">
        <v>3982.53</v>
      </c>
      <c r="JN2" s="8">
        <v>85.95</v>
      </c>
      <c r="JO2" s="8">
        <v>-1475.9</v>
      </c>
      <c r="JP2" s="8">
        <v>45147.05</v>
      </c>
      <c r="JQ2" s="8"/>
      <c r="JR2" s="1"/>
      <c r="JS2" s="7"/>
      <c r="JT2" s="6">
        <v>3054.15</v>
      </c>
      <c r="JU2" s="6"/>
      <c r="JV2" s="8"/>
      <c r="JW2" s="8">
        <v>-3054.15</v>
      </c>
      <c r="JX2" s="8">
        <v>3054.15</v>
      </c>
      <c r="JY2" s="8">
        <v>0</v>
      </c>
      <c r="JZ2" s="8">
        <v>-1499.77</v>
      </c>
      <c r="KA2" s="8">
        <v>-19918.240000000002</v>
      </c>
      <c r="KB2" s="8"/>
      <c r="KC2" s="1"/>
      <c r="KD2" s="7"/>
      <c r="KE2" s="6">
        <v>4811.29</v>
      </c>
      <c r="KF2" s="6">
        <v>-17875</v>
      </c>
      <c r="KG2" s="8">
        <v>-6274.61</v>
      </c>
      <c r="KH2" s="8">
        <v>-4823.25</v>
      </c>
      <c r="KI2" s="8">
        <v>4823.25</v>
      </c>
      <c r="KJ2" s="8">
        <v>-920.68</v>
      </c>
      <c r="KK2" s="8">
        <v>-1490.58</v>
      </c>
      <c r="KL2" s="8">
        <v>20872.830000000002</v>
      </c>
      <c r="KM2" s="8"/>
      <c r="KN2" s="8"/>
      <c r="KO2" s="1"/>
      <c r="KP2" s="7"/>
      <c r="KQ2" s="6">
        <f>3276.86+28.38</f>
        <v>3305.2400000000002</v>
      </c>
      <c r="KR2" s="6">
        <v>-17875</v>
      </c>
      <c r="KS2" s="8">
        <v>-641.29999999999995</v>
      </c>
      <c r="KT2" s="8">
        <v>-3203.1</v>
      </c>
      <c r="KU2" s="8">
        <v>18654.439999999999</v>
      </c>
      <c r="KV2" s="8">
        <v>19759.14</v>
      </c>
      <c r="KW2" s="8">
        <v>-1490.14</v>
      </c>
      <c r="KX2" s="8">
        <v>336.32</v>
      </c>
      <c r="KY2" s="10"/>
      <c r="KZ2" s="48"/>
      <c r="LA2" s="48"/>
      <c r="LB2" s="48"/>
      <c r="LC2" s="48"/>
      <c r="LD2" s="10">
        <v>-1982.5</v>
      </c>
      <c r="LE2" s="10">
        <v>11.96</v>
      </c>
      <c r="LF2" s="10">
        <v>4555.5</v>
      </c>
      <c r="LG2" s="10">
        <v>20939.91</v>
      </c>
      <c r="LH2" s="10">
        <v>-1499.57</v>
      </c>
      <c r="LI2" s="10">
        <v>61854.96</v>
      </c>
      <c r="LJ2" s="10"/>
      <c r="LK2" s="10"/>
      <c r="LL2" s="48"/>
      <c r="LM2" s="52"/>
      <c r="LN2" s="48"/>
      <c r="LO2" s="48"/>
      <c r="LP2" s="10"/>
      <c r="LQ2" s="10">
        <v>4777.5</v>
      </c>
      <c r="LR2" s="10">
        <v>3102.96</v>
      </c>
      <c r="LS2" s="10">
        <v>15480.36</v>
      </c>
      <c r="LT2" s="10">
        <v>-1541.51</v>
      </c>
      <c r="LU2" s="10">
        <v>-10897.52</v>
      </c>
      <c r="LV2" s="10"/>
      <c r="LW2" s="10"/>
      <c r="LX2" s="48"/>
      <c r="LY2" s="52"/>
      <c r="LZ2" s="48"/>
      <c r="MA2" s="48">
        <v>-17875</v>
      </c>
      <c r="MB2" s="10"/>
      <c r="MC2" s="10">
        <f>-41235.76+3916.98+17875</f>
        <v>-19443.78</v>
      </c>
      <c r="MD2" s="10">
        <v>3916.98</v>
      </c>
      <c r="ME2" s="10">
        <v>1488.48</v>
      </c>
      <c r="MF2" s="10">
        <v>-1546.97</v>
      </c>
      <c r="MG2" s="10">
        <v>37900.46</v>
      </c>
      <c r="MH2" s="10"/>
      <c r="MI2" s="10"/>
      <c r="MJ2" s="48"/>
      <c r="MK2" s="52"/>
      <c r="ML2" s="48"/>
      <c r="MM2" s="48"/>
      <c r="MN2" s="10"/>
      <c r="MO2" s="10"/>
      <c r="MP2" s="10">
        <v>3126.68</v>
      </c>
      <c r="MQ2" s="10">
        <v>66384.37</v>
      </c>
      <c r="MR2" s="10">
        <v>-1549.19</v>
      </c>
      <c r="MS2" s="10">
        <v>-40054.03</v>
      </c>
      <c r="MT2" s="10"/>
      <c r="MU2" s="10"/>
      <c r="MV2" s="48"/>
      <c r="MW2" s="52"/>
      <c r="MX2" s="48"/>
      <c r="MY2" s="48"/>
      <c r="MZ2" s="10"/>
      <c r="NA2" s="10"/>
      <c r="NB2" s="10">
        <v>4218.3500000000004</v>
      </c>
      <c r="NC2" s="10">
        <v>2566.14</v>
      </c>
      <c r="ND2" s="10">
        <v>-1813.14</v>
      </c>
      <c r="NE2" s="10">
        <v>7396.93</v>
      </c>
      <c r="NF2" s="10"/>
      <c r="NG2" s="10"/>
      <c r="NH2" s="48"/>
      <c r="NI2" s="52"/>
      <c r="NJ2" s="48"/>
      <c r="NK2" s="48"/>
      <c r="NL2" s="10"/>
      <c r="NM2" s="10"/>
      <c r="NN2" s="10">
        <v>3846.29</v>
      </c>
      <c r="NO2" s="10">
        <v>708.27</v>
      </c>
      <c r="NP2" s="10">
        <v>-1569.33</v>
      </c>
      <c r="NQ2" s="10">
        <v>-46816.959999999999</v>
      </c>
      <c r="NR2" s="10"/>
      <c r="NS2" s="10"/>
      <c r="NT2" s="48"/>
      <c r="NU2" s="52"/>
      <c r="NV2" s="48"/>
      <c r="NW2" s="48">
        <v>-17875</v>
      </c>
      <c r="NX2" s="10">
        <v>-7243.71</v>
      </c>
      <c r="NY2" s="10"/>
      <c r="NZ2" s="10">
        <v>4343.6499999999996</v>
      </c>
      <c r="OA2" s="10">
        <v>5039.5200000000004</v>
      </c>
      <c r="OB2" s="10">
        <v>-1547.42</v>
      </c>
      <c r="OC2" s="10">
        <v>54792.39</v>
      </c>
      <c r="OD2" s="10"/>
      <c r="OE2" s="10"/>
      <c r="OF2" s="48"/>
      <c r="OG2" s="52"/>
      <c r="OH2" s="48"/>
      <c r="OI2" s="48"/>
      <c r="OJ2" s="10"/>
      <c r="OK2" s="10"/>
      <c r="OL2" s="10">
        <v>2956.38</v>
      </c>
      <c r="OM2" s="10">
        <v>-2367.02</v>
      </c>
      <c r="ON2" s="10">
        <v>-1566.17</v>
      </c>
      <c r="OO2" s="10">
        <v>-39775.839999999997</v>
      </c>
      <c r="OP2" s="10"/>
      <c r="OQ2" s="10"/>
      <c r="OR2" s="48"/>
      <c r="OS2" s="52"/>
      <c r="OT2" s="48"/>
      <c r="OU2" s="48">
        <v>-156223.32</v>
      </c>
      <c r="OV2" s="48">
        <v>-17826</v>
      </c>
      <c r="OW2" s="10"/>
      <c r="OX2" s="10"/>
      <c r="OY2" s="10">
        <v>3872.3</v>
      </c>
      <c r="OZ2" s="10">
        <v>17633.830000000002</v>
      </c>
      <c r="PA2" s="10">
        <v>-1395.79</v>
      </c>
      <c r="PB2" s="10">
        <v>49038.559999999998</v>
      </c>
      <c r="PC2" s="10"/>
      <c r="PD2" s="10"/>
      <c r="PE2" s="48"/>
      <c r="PF2" s="52"/>
      <c r="PG2" s="48"/>
      <c r="PH2" s="48"/>
      <c r="PI2" s="48"/>
      <c r="PJ2" s="10"/>
      <c r="PK2" s="10"/>
      <c r="PL2" s="10">
        <v>2296.52</v>
      </c>
      <c r="PM2" s="10"/>
      <c r="PN2" s="10">
        <v>-1197.73</v>
      </c>
      <c r="PO2" s="10">
        <v>49166.58</v>
      </c>
      <c r="PP2" s="10"/>
      <c r="PQ2" s="10"/>
      <c r="PR2" s="10"/>
      <c r="PS2" s="48"/>
      <c r="PT2" s="52"/>
      <c r="PU2" s="48">
        <v>3141.95</v>
      </c>
      <c r="PV2" s="48"/>
      <c r="PW2" s="48"/>
      <c r="PX2" s="10"/>
      <c r="PY2" s="10">
        <v>-3150.27</v>
      </c>
      <c r="PZ2" s="10">
        <v>3150.27</v>
      </c>
      <c r="QA2" s="10">
        <v>3375.84</v>
      </c>
      <c r="QB2" s="10">
        <v>-1231.22</v>
      </c>
      <c r="QC2" s="10">
        <v>20946.87</v>
      </c>
      <c r="QD2" s="10"/>
      <c r="QE2" s="10"/>
      <c r="QF2" s="48"/>
      <c r="QG2" s="52"/>
      <c r="QH2" s="48"/>
      <c r="QI2" s="48">
        <v>-215705</v>
      </c>
      <c r="QJ2" s="48">
        <v>-17826</v>
      </c>
      <c r="QK2" s="10">
        <v>-9961.6200000000008</v>
      </c>
      <c r="QL2" s="10"/>
      <c r="QM2" s="10">
        <v>7408.49</v>
      </c>
      <c r="QN2" s="10">
        <v>37520.42</v>
      </c>
      <c r="QO2" s="10">
        <v>-1248.7</v>
      </c>
      <c r="QP2" s="10">
        <v>-24063.55</v>
      </c>
      <c r="QQ2" s="10"/>
      <c r="QR2" s="10"/>
      <c r="QS2" s="48"/>
      <c r="QT2" s="52"/>
      <c r="QU2" s="48"/>
      <c r="QV2" s="48">
        <v>-127236.74</v>
      </c>
      <c r="QW2" s="48"/>
      <c r="QX2" s="10">
        <v>-4225</v>
      </c>
      <c r="QY2" s="10"/>
      <c r="QZ2" s="10">
        <v>2908.13</v>
      </c>
      <c r="RA2" s="10">
        <v>23849.93</v>
      </c>
      <c r="RB2" s="10">
        <v>-1099.51</v>
      </c>
      <c r="RC2" s="10">
        <v>-63686.89</v>
      </c>
      <c r="RD2" s="10"/>
      <c r="RE2" s="10"/>
      <c r="RF2" s="48"/>
      <c r="RG2" s="52"/>
      <c r="RH2" s="48"/>
      <c r="RI2" s="48"/>
      <c r="RJ2" s="48">
        <v>-25000</v>
      </c>
      <c r="RK2" s="10">
        <v>-3572.95</v>
      </c>
      <c r="RL2" s="10"/>
      <c r="RM2" s="10">
        <v>2125.6</v>
      </c>
      <c r="RN2" s="10">
        <v>0</v>
      </c>
      <c r="RO2" s="10">
        <v>-965.73</v>
      </c>
      <c r="RP2" s="10">
        <v>47297.73</v>
      </c>
      <c r="RQ2" s="10"/>
      <c r="RR2" s="10"/>
      <c r="RS2" s="48"/>
      <c r="RT2" s="52"/>
      <c r="RU2" s="48"/>
      <c r="RV2" s="48">
        <v>-35000</v>
      </c>
      <c r="RW2" s="48">
        <v>-17826</v>
      </c>
      <c r="RX2" s="10">
        <v>-2286.1999999999998</v>
      </c>
      <c r="RY2" s="10"/>
      <c r="RZ2" s="10">
        <v>2753.71</v>
      </c>
      <c r="SA2" s="10">
        <v>20449.689999999999</v>
      </c>
      <c r="SB2" s="10">
        <v>-995.64</v>
      </c>
      <c r="SC2" s="10">
        <v>-16242.11</v>
      </c>
      <c r="SD2" s="10"/>
      <c r="SE2" s="10"/>
      <c r="SF2" s="48"/>
      <c r="SG2" s="52"/>
      <c r="SH2" s="48"/>
      <c r="SI2" s="48"/>
      <c r="SJ2" s="48"/>
      <c r="SK2" s="10"/>
      <c r="SL2" s="10"/>
      <c r="SM2" s="10">
        <v>1660.66</v>
      </c>
      <c r="SN2" s="10">
        <v>16.739999999999998</v>
      </c>
      <c r="SO2" s="10">
        <v>-962.89</v>
      </c>
      <c r="SP2" s="10">
        <v>-8203.32</v>
      </c>
      <c r="SQ2" s="10"/>
      <c r="SR2" s="10"/>
      <c r="SS2" s="48"/>
      <c r="ST2" s="52"/>
      <c r="SU2" s="58">
        <v>2254.2800000000002</v>
      </c>
      <c r="SV2" s="58">
        <v>-11957.38</v>
      </c>
      <c r="SW2" s="58"/>
      <c r="SX2" s="59">
        <v>-946.4</v>
      </c>
      <c r="SY2" s="59">
        <v>-2262.6</v>
      </c>
      <c r="SZ2" s="59">
        <v>2262.6</v>
      </c>
      <c r="TA2" s="59"/>
      <c r="TB2" s="59">
        <v>-957.9</v>
      </c>
      <c r="TC2" s="59">
        <v>25812</v>
      </c>
      <c r="TD2" s="59"/>
      <c r="TE2" s="10"/>
      <c r="TF2" s="48"/>
      <c r="TG2" s="52"/>
      <c r="TH2" s="58">
        <v>2381.9</v>
      </c>
      <c r="TI2" s="58"/>
      <c r="TJ2" s="58">
        <v>-21081.32</v>
      </c>
      <c r="TK2" s="59">
        <v>-6500</v>
      </c>
      <c r="TL2" s="59">
        <v>-2382.9</v>
      </c>
      <c r="TM2" s="59">
        <v>2632.9</v>
      </c>
      <c r="TN2" s="59">
        <v>9361</v>
      </c>
      <c r="TO2" s="59">
        <v>-1217.3599999999999</v>
      </c>
      <c r="TP2" s="59">
        <v>15906.23</v>
      </c>
      <c r="TQ2" s="59"/>
      <c r="TR2" s="10"/>
      <c r="TS2" s="48"/>
      <c r="TT2" s="52"/>
      <c r="TU2" s="58"/>
      <c r="TV2" s="58"/>
      <c r="TW2" s="58"/>
      <c r="TX2" s="59">
        <v>-53141.919999999998</v>
      </c>
      <c r="TY2" s="59"/>
      <c r="TZ2" s="59">
        <v>2675.1</v>
      </c>
      <c r="UA2" s="59">
        <v>10135.450000000001</v>
      </c>
      <c r="UB2" s="59">
        <v>-966.76</v>
      </c>
      <c r="UC2" s="59">
        <v>-38047.25</v>
      </c>
      <c r="UD2" s="59"/>
      <c r="UE2" s="10">
        <f>TR2+SUM(TU2:UC2)</f>
        <v>-79345.38</v>
      </c>
      <c r="UF2" s="48"/>
      <c r="UG2" s="52"/>
      <c r="UH2" s="58"/>
      <c r="UI2" s="58"/>
      <c r="UJ2" s="58"/>
      <c r="UK2" s="59">
        <v>-2991</v>
      </c>
      <c r="UL2" s="59"/>
      <c r="UM2" s="59">
        <v>1482.32</v>
      </c>
      <c r="UN2" s="59">
        <v>35050.18</v>
      </c>
      <c r="UO2" s="59">
        <v>-913.89</v>
      </c>
      <c r="UP2" s="59">
        <v>-2020.93</v>
      </c>
      <c r="UQ2" s="59"/>
      <c r="UR2" s="10"/>
      <c r="US2" s="48"/>
      <c r="UT2" s="52"/>
      <c r="UU2" s="58">
        <v>2191.52</v>
      </c>
      <c r="UV2" s="58"/>
      <c r="UW2" s="58"/>
      <c r="UX2" s="59"/>
      <c r="UY2" s="59">
        <v>-3125.17</v>
      </c>
      <c r="UZ2" s="59">
        <v>2189.2600000000002</v>
      </c>
      <c r="VA2" s="59">
        <v>27105.88</v>
      </c>
      <c r="VB2" s="59"/>
      <c r="VC2" s="59">
        <v>-56575.76</v>
      </c>
      <c r="VD2" s="59"/>
      <c r="VE2" s="10"/>
      <c r="VF2" s="48"/>
      <c r="VG2" s="52"/>
      <c r="VH2" s="58">
        <v>1044.28</v>
      </c>
      <c r="VI2" s="58"/>
      <c r="VJ2" s="58"/>
      <c r="VK2" s="59"/>
      <c r="VL2" s="59">
        <v>-1043.24</v>
      </c>
      <c r="VM2" s="59">
        <v>1043.2</v>
      </c>
      <c r="VN2" s="59">
        <v>3059.73</v>
      </c>
      <c r="VO2" s="59">
        <v>-1861.47</v>
      </c>
      <c r="VP2" s="59">
        <v>14143.64</v>
      </c>
      <c r="VQ2" s="59"/>
      <c r="VR2" s="10"/>
      <c r="VS2" s="48"/>
      <c r="VT2" s="52"/>
      <c r="VU2" s="58">
        <f>1880.3+100137.5</f>
        <v>102017.8</v>
      </c>
      <c r="VV2" s="58"/>
      <c r="VW2" s="58"/>
      <c r="VX2" s="59"/>
      <c r="VY2" s="59">
        <f>-101907.65-137.5</f>
        <v>-102045.15</v>
      </c>
      <c r="VZ2" s="59">
        <f>1907.65-137.5</f>
        <v>1770.15</v>
      </c>
      <c r="WA2" s="59">
        <v>2102.5300000000002</v>
      </c>
      <c r="WB2" s="59">
        <v>-926.4</v>
      </c>
      <c r="WC2" s="59">
        <f>8834.42-6.8</f>
        <v>8827.6200000000008</v>
      </c>
      <c r="WD2" s="59"/>
      <c r="WE2" s="10"/>
      <c r="WF2" s="48"/>
      <c r="WG2" s="52"/>
      <c r="WH2" s="58">
        <v>391.14</v>
      </c>
      <c r="WI2" s="58"/>
      <c r="WJ2" s="58">
        <f>-17288.41+3400</f>
        <v>-13888.41</v>
      </c>
      <c r="WK2" s="59">
        <v>-3218.34</v>
      </c>
      <c r="WL2" s="59"/>
      <c r="WM2" s="59">
        <v>9112.01</v>
      </c>
      <c r="WN2" s="59">
        <v>14501.74</v>
      </c>
      <c r="WO2" s="59">
        <v>-934.22</v>
      </c>
      <c r="WP2" s="59">
        <f>-32943.58-44.5</f>
        <v>-32988.080000000002</v>
      </c>
      <c r="WQ2" s="59"/>
      <c r="WR2" s="10">
        <f>SUM(WJ2:WP2)</f>
        <v>-27415.300000000003</v>
      </c>
      <c r="WS2" s="48"/>
      <c r="WT2" s="52"/>
      <c r="WU2" s="58">
        <v>1576.98</v>
      </c>
      <c r="WV2" s="58"/>
      <c r="WW2" s="58"/>
      <c r="WX2" s="59"/>
      <c r="WY2" s="59">
        <v>-2101.91</v>
      </c>
      <c r="WZ2" s="59">
        <v>1353.42</v>
      </c>
      <c r="XA2" s="59">
        <v>-5002.51</v>
      </c>
      <c r="XB2" s="59">
        <v>-916.22</v>
      </c>
      <c r="XC2" s="59">
        <f>-7846.89-38.9</f>
        <v>-7885.79</v>
      </c>
      <c r="XD2" s="59"/>
      <c r="XE2" s="10">
        <f>SUM(WU2:XC2)</f>
        <v>-12976.03</v>
      </c>
      <c r="XF2" s="48"/>
      <c r="XG2" s="52"/>
      <c r="XH2" s="58"/>
      <c r="XI2" s="58"/>
      <c r="XJ2" s="58">
        <f>-17288.41+1162.5</f>
        <v>-16125.91</v>
      </c>
      <c r="XK2" s="59">
        <v>-56477.69</v>
      </c>
      <c r="XL2" s="59"/>
      <c r="XM2" s="59">
        <f>1353.02+251.59</f>
        <v>1604.61</v>
      </c>
      <c r="XN2" s="59">
        <v>22632.13</v>
      </c>
      <c r="XO2" s="59">
        <v>-907.57</v>
      </c>
      <c r="XP2" s="59">
        <f>-16.5+23254.27</f>
        <v>23237.77</v>
      </c>
      <c r="XQ2" s="59"/>
      <c r="XR2" s="10">
        <f>SUM(XH2:XP2)</f>
        <v>-26036.66</v>
      </c>
      <c r="XS2" s="48"/>
      <c r="XT2" s="52"/>
      <c r="XU2" s="58">
        <v>1981.43</v>
      </c>
      <c r="XV2" s="58"/>
      <c r="XW2" s="58"/>
      <c r="XX2" s="59"/>
      <c r="XY2" s="59">
        <v>-1982.43</v>
      </c>
      <c r="XZ2" s="59">
        <v>1982.43</v>
      </c>
      <c r="YA2" s="59">
        <v>65404.79</v>
      </c>
      <c r="YB2" s="59">
        <v>-890.22</v>
      </c>
      <c r="YC2" s="59">
        <v>-73041.899999999994</v>
      </c>
      <c r="YD2" s="59"/>
      <c r="YE2" s="10">
        <f>SUM(XU2:YC2)</f>
        <v>-6545.8999999999942</v>
      </c>
      <c r="YF2" s="48"/>
      <c r="YG2" s="52"/>
      <c r="YH2" s="58">
        <v>1765.88</v>
      </c>
      <c r="YI2" s="58"/>
      <c r="YJ2" s="58"/>
      <c r="YK2" s="59"/>
      <c r="YL2" s="59">
        <v>-1952.49</v>
      </c>
      <c r="YM2" s="59">
        <v>1952.49</v>
      </c>
      <c r="YN2" s="59">
        <v>157.52000000000001</v>
      </c>
      <c r="YO2" s="59">
        <v>-885.86</v>
      </c>
      <c r="YP2" s="59">
        <v>9337.82</v>
      </c>
      <c r="YQ2" s="59"/>
      <c r="YR2" s="10">
        <f>SUM(YH2:YP2)</f>
        <v>10375.36</v>
      </c>
      <c r="YS2" s="48"/>
      <c r="YT2" s="52"/>
      <c r="YU2" s="58">
        <v>1831.88</v>
      </c>
      <c r="YV2" s="58">
        <v>-6457.52</v>
      </c>
      <c r="YW2" s="58">
        <f>-17288.41+725</f>
        <v>-16563.41</v>
      </c>
      <c r="YX2" s="59"/>
      <c r="YY2" s="59">
        <v>-1831.88</v>
      </c>
      <c r="YZ2" s="59">
        <v>1814.4</v>
      </c>
      <c r="ZA2" s="59">
        <v>7424.94</v>
      </c>
      <c r="ZB2" s="59">
        <v>-892.78</v>
      </c>
      <c r="ZC2" s="59">
        <v>-4040.23</v>
      </c>
      <c r="ZD2" s="59"/>
      <c r="ZE2" s="10">
        <f>SUM(YU2:ZC2)</f>
        <v>-18714.600000000002</v>
      </c>
      <c r="ZF2" s="48"/>
      <c r="ZG2" s="52"/>
      <c r="ZH2" s="58">
        <v>2080.38</v>
      </c>
      <c r="ZI2" s="58"/>
      <c r="ZJ2" s="58"/>
      <c r="ZK2" s="59"/>
      <c r="ZL2" s="59">
        <v>-2081.38</v>
      </c>
      <c r="ZM2" s="59">
        <v>2331.38</v>
      </c>
      <c r="ZN2" s="59"/>
      <c r="ZO2" s="59">
        <v>-1130.3</v>
      </c>
      <c r="ZP2" s="59">
        <v>-18424.63</v>
      </c>
      <c r="ZQ2" s="59"/>
      <c r="ZR2" s="10">
        <f>SUM(ZH2:ZP2)</f>
        <v>-17224.55</v>
      </c>
      <c r="ZS2" s="48"/>
      <c r="ZT2" s="52"/>
      <c r="ZU2" s="58">
        <v>1597.27</v>
      </c>
      <c r="ZV2" s="58"/>
      <c r="ZW2" s="58"/>
      <c r="ZX2" s="59"/>
      <c r="ZY2" s="59">
        <v>-1597.27</v>
      </c>
      <c r="ZZ2" s="59">
        <v>1597.27</v>
      </c>
      <c r="AAA2" s="59">
        <v>0</v>
      </c>
      <c r="AAB2" s="59">
        <v>-868.82</v>
      </c>
      <c r="AAC2" s="59">
        <v>2915.74</v>
      </c>
      <c r="AAD2" s="59"/>
      <c r="AAE2" s="10">
        <f>SUM(ZU2:AAC2)</f>
        <v>3644.1899999999996</v>
      </c>
      <c r="AAF2" s="48"/>
      <c r="AAG2" s="52"/>
      <c r="AAH2" s="58">
        <f>1306.03</f>
        <v>1306.03</v>
      </c>
      <c r="AAI2" s="58"/>
      <c r="AAJ2" s="58">
        <f>-17288.41+50000+2500</f>
        <v>35211.589999999997</v>
      </c>
      <c r="AAK2" s="59"/>
      <c r="AAL2" s="59">
        <f>-1306.57-4.77</f>
        <v>-1311.34</v>
      </c>
      <c r="AAM2" s="59">
        <f>1306.57+4.77</f>
        <v>1311.34</v>
      </c>
      <c r="AAN2" s="59"/>
      <c r="AAO2" s="59">
        <v>-871.25</v>
      </c>
      <c r="AAP2" s="59">
        <v>-60026.81</v>
      </c>
      <c r="AAQ2" s="59"/>
      <c r="AAR2" s="10">
        <f>SUM(AAH2:AAP2)</f>
        <v>-24380.440000000002</v>
      </c>
      <c r="AAS2" s="48"/>
      <c r="AAT2" s="52"/>
      <c r="AAU2" s="58">
        <v>2148.81</v>
      </c>
      <c r="AAV2" s="58"/>
      <c r="AAW2" s="58"/>
      <c r="AAX2" s="59"/>
      <c r="AAY2" s="59">
        <v>-2149.81</v>
      </c>
      <c r="AAZ2" s="59">
        <v>2149.81</v>
      </c>
      <c r="ABA2" s="59">
        <v>17227</v>
      </c>
      <c r="ABB2" s="59">
        <v>-855</v>
      </c>
      <c r="ABC2" s="59">
        <v>-45503.03</v>
      </c>
      <c r="ABD2" s="59"/>
      <c r="ABE2" s="10">
        <f>SUM(AAU2:ABC2)</f>
        <v>-26982.219999999998</v>
      </c>
      <c r="ABF2" s="48"/>
      <c r="ABG2" s="52"/>
      <c r="ABH2" s="58">
        <v>1559.39</v>
      </c>
      <c r="ABI2" s="58"/>
      <c r="ABJ2" s="58"/>
      <c r="ABK2" s="59"/>
      <c r="ABL2" s="59">
        <v>-1559.39</v>
      </c>
      <c r="ABM2" s="59">
        <v>1559.39</v>
      </c>
      <c r="ABN2" s="59">
        <v>-53.55</v>
      </c>
      <c r="ABO2" s="59">
        <v>-837.02</v>
      </c>
      <c r="ABP2" s="59">
        <v>57698.51</v>
      </c>
      <c r="ABQ2" s="59"/>
      <c r="ABR2" s="10">
        <f>SUM(ABH2:ABP2)</f>
        <v>58367.33</v>
      </c>
      <c r="ABS2" s="48"/>
      <c r="ABT2" s="52"/>
      <c r="ABU2" s="58">
        <v>9.73</v>
      </c>
      <c r="ABV2" s="58"/>
      <c r="ABW2" s="58">
        <v>-12580.19</v>
      </c>
      <c r="ABX2" s="59"/>
      <c r="ABY2" s="59">
        <v>-9.73</v>
      </c>
      <c r="ABZ2" s="59">
        <f>1413.41+9.73</f>
        <v>1423.14</v>
      </c>
      <c r="ACA2" s="59">
        <v>4200.59</v>
      </c>
      <c r="ACB2" s="59">
        <v>-875.92</v>
      </c>
      <c r="ACC2" s="59">
        <v>-4605.3</v>
      </c>
      <c r="ACD2" s="59"/>
      <c r="ACE2" s="10">
        <f>SUM(ABU2:ACC2)</f>
        <v>-12437.68</v>
      </c>
      <c r="ACF2" s="48"/>
      <c r="ACG2" s="52"/>
      <c r="ACH2" s="58">
        <f>40634.18+8.16</f>
        <v>40642.340000000004</v>
      </c>
      <c r="ACI2" s="58"/>
      <c r="ACJ2" s="58"/>
      <c r="ACK2" s="59"/>
      <c r="ACL2" s="59">
        <f>-64970.2-5658.49</f>
        <v>-70628.69</v>
      </c>
      <c r="ACM2" s="59">
        <f>5769.9+8.16</f>
        <v>5778.0599999999995</v>
      </c>
      <c r="ACN2" s="59">
        <v>9073.06</v>
      </c>
      <c r="ACO2" s="59">
        <v>-867.63</v>
      </c>
      <c r="ACP2" s="59">
        <v>-41452.6</v>
      </c>
      <c r="ACQ2" s="59"/>
      <c r="ACR2" s="10">
        <f>SUM(ACH2:ACP2)</f>
        <v>-57455.46</v>
      </c>
      <c r="ACS2" s="48"/>
      <c r="ACT2" s="52"/>
      <c r="ACU2" s="58">
        <v>1692.84</v>
      </c>
      <c r="ACV2" s="58"/>
      <c r="ACW2" s="58"/>
      <c r="ACX2" s="59">
        <f>-13808.21</f>
        <v>-13808.21</v>
      </c>
      <c r="ACY2" s="59">
        <f>-15496.41-ACX2</f>
        <v>-1688.2000000000007</v>
      </c>
      <c r="ACZ2" s="59">
        <v>1572.15</v>
      </c>
      <c r="ADA2" s="59">
        <v>236.88</v>
      </c>
      <c r="ADB2" s="59">
        <v>-833.33</v>
      </c>
      <c r="ADC2" s="59">
        <v>-45020.1</v>
      </c>
      <c r="ADD2" s="59"/>
      <c r="ADE2" s="10">
        <f>SUM(ACU2:ADC2)</f>
        <v>-57847.97</v>
      </c>
      <c r="ADF2" s="48"/>
      <c r="ADG2" s="52"/>
      <c r="ADH2" s="58">
        <v>1349.22</v>
      </c>
      <c r="ADI2" s="58"/>
      <c r="ADJ2" s="58">
        <v>-13580.19</v>
      </c>
      <c r="ADK2" s="59"/>
      <c r="ADL2" s="59">
        <v>-1349.22</v>
      </c>
      <c r="ADM2" s="59">
        <v>1386.92</v>
      </c>
      <c r="ADN2" s="59">
        <v>-98.78</v>
      </c>
      <c r="ADO2" s="59">
        <v>-833.33</v>
      </c>
      <c r="ADP2" s="59">
        <v>-4320.54</v>
      </c>
      <c r="ADQ2" s="59"/>
      <c r="ADR2" s="10">
        <f>SUM(ADH2:ADP2)</f>
        <v>-17445.920000000002</v>
      </c>
      <c r="ADS2" s="48"/>
      <c r="ADT2" s="52"/>
      <c r="ADU2" s="58">
        <v>2316.67</v>
      </c>
      <c r="ADV2" s="58">
        <v>-5000</v>
      </c>
      <c r="ADW2" s="58"/>
      <c r="ADX2" s="59"/>
      <c r="ADY2" s="59">
        <v>-2317.67</v>
      </c>
      <c r="ADZ2" s="59">
        <v>2279.9699999999998</v>
      </c>
      <c r="AEA2" s="59">
        <v>-3995.2</v>
      </c>
      <c r="AEB2" s="59">
        <v>-833.33</v>
      </c>
      <c r="AEC2" s="59">
        <v>65679.02</v>
      </c>
      <c r="AED2" s="59"/>
      <c r="AEE2" s="10">
        <f>SUM(ADU2:AEC2)</f>
        <v>58129.460000000006</v>
      </c>
      <c r="AEF2" s="48"/>
      <c r="AEG2" s="52"/>
      <c r="AEH2" s="58">
        <v>1947.78</v>
      </c>
      <c r="AEI2" s="58"/>
      <c r="AEJ2" s="58"/>
      <c r="AEK2" s="59"/>
      <c r="AEL2" s="59">
        <v>-2030.82</v>
      </c>
      <c r="AEM2" s="59">
        <v>2030.82</v>
      </c>
      <c r="AEN2" s="59">
        <v>0</v>
      </c>
      <c r="AEO2" s="59">
        <v>-833.33</v>
      </c>
      <c r="AEP2" s="59">
        <v>2497.2600000000002</v>
      </c>
      <c r="AEQ2" s="59"/>
      <c r="AER2" s="10">
        <f>SUM(AEH2:AEP2)</f>
        <v>3611.71</v>
      </c>
      <c r="AES2" s="48"/>
      <c r="AET2" s="52"/>
      <c r="AEU2" s="58">
        <v>1392.09</v>
      </c>
      <c r="AEV2" s="58"/>
      <c r="AEW2" s="58">
        <v>-15080.19</v>
      </c>
      <c r="AEX2" s="59"/>
      <c r="AEY2" s="59">
        <v>-1392.09</v>
      </c>
      <c r="AEZ2" s="59">
        <v>1392.09</v>
      </c>
      <c r="AFA2" s="59">
        <v>0</v>
      </c>
      <c r="AFB2" s="59">
        <v>-833.33</v>
      </c>
      <c r="AFC2" s="59">
        <v>9241.77</v>
      </c>
      <c r="AFD2" s="59"/>
      <c r="AFE2" s="10">
        <f>SUM(AEU2:AFC2)</f>
        <v>-5279.66</v>
      </c>
      <c r="AFF2" s="48"/>
      <c r="AFG2" s="52"/>
      <c r="AFH2" s="58">
        <v>2644.7</v>
      </c>
      <c r="AFI2" s="58"/>
      <c r="AFJ2" s="58"/>
      <c r="AFK2" s="59"/>
      <c r="AFL2" s="59">
        <v>-2645.7</v>
      </c>
      <c r="AFM2" s="59">
        <v>2645.7</v>
      </c>
      <c r="AFN2" s="59">
        <v>-4077.07</v>
      </c>
      <c r="AFO2" s="59">
        <v>-1083.33</v>
      </c>
      <c r="AFP2" s="59">
        <v>4048.11</v>
      </c>
      <c r="AFQ2" s="59"/>
      <c r="AFR2" s="10">
        <f>SUM(AFH2:AFP2)</f>
        <v>1532.4099999999999</v>
      </c>
      <c r="AFS2" s="48"/>
      <c r="AFT2" s="52"/>
      <c r="AFU2" s="58">
        <v>1409.24</v>
      </c>
      <c r="AFV2" s="58"/>
      <c r="AFW2" s="58">
        <v>-14990.19</v>
      </c>
      <c r="AFX2" s="59"/>
      <c r="AFY2" s="59">
        <v>-2939.24</v>
      </c>
      <c r="AFZ2" s="59">
        <v>1409.24</v>
      </c>
      <c r="AGA2" s="59"/>
      <c r="AGB2" s="59">
        <v>-833.33</v>
      </c>
      <c r="AGC2" s="59">
        <v>35351.18</v>
      </c>
      <c r="AGD2" s="59"/>
      <c r="AGE2" s="10">
        <f>SUM(AFU2:AGC2)</f>
        <v>19406.899999999998</v>
      </c>
      <c r="AGF2" s="48"/>
      <c r="AGG2" s="52"/>
      <c r="AGH2" s="58"/>
      <c r="AGI2" s="58"/>
      <c r="AGJ2" s="58"/>
      <c r="AGK2" s="59"/>
      <c r="AGL2" s="59"/>
      <c r="AGM2" s="59">
        <v>1539.92</v>
      </c>
      <c r="AGN2" s="59">
        <v>-1417.33</v>
      </c>
      <c r="AGO2" s="59">
        <v>-833.33</v>
      </c>
      <c r="AGP2" s="59">
        <v>6732.42</v>
      </c>
      <c r="AGQ2" s="59"/>
      <c r="AGR2" s="10">
        <f>SUM(AGH2:AGP2)</f>
        <v>6021.68</v>
      </c>
      <c r="AGS2" s="48"/>
      <c r="AGT2" s="52"/>
      <c r="AGU2" s="58">
        <v>2177.84</v>
      </c>
      <c r="AGV2" s="58"/>
      <c r="AGW2" s="58"/>
      <c r="AGX2" s="59"/>
      <c r="AGY2" s="59">
        <v>-4534.84</v>
      </c>
      <c r="AGZ2" s="59">
        <v>2340.98</v>
      </c>
      <c r="AHA2" s="59">
        <v>3702.06</v>
      </c>
      <c r="AHB2" s="59">
        <v>-834.76</v>
      </c>
      <c r="AHC2" s="59">
        <v>-1330.85</v>
      </c>
      <c r="AHD2" s="59"/>
      <c r="AHE2" s="10">
        <f>SUM(AGU2:AHC2)</f>
        <v>1520.4299999999998</v>
      </c>
      <c r="AHF2" s="48"/>
      <c r="AHG2" s="52"/>
      <c r="AHH2" s="58">
        <v>1525.39</v>
      </c>
      <c r="AHI2" s="58"/>
      <c r="AHJ2" s="58"/>
      <c r="AHK2" s="59"/>
      <c r="AHL2" s="59">
        <v>-1525.39</v>
      </c>
      <c r="AHM2" s="59">
        <v>1362.25</v>
      </c>
      <c r="AHN2" s="59">
        <v>-0.4</v>
      </c>
      <c r="AHO2" s="59">
        <v>-835.78</v>
      </c>
      <c r="AHP2" s="59">
        <v>-21321.89</v>
      </c>
      <c r="AHQ2" s="59"/>
      <c r="AHR2" s="10">
        <f>SUM(AHH2:AHP2)</f>
        <v>-20795.82</v>
      </c>
      <c r="AHS2" s="48"/>
      <c r="AHT2" s="52"/>
      <c r="AHU2" s="58">
        <v>2184.29</v>
      </c>
      <c r="AHV2" s="58"/>
      <c r="AHW2" s="58">
        <v>-12502.69</v>
      </c>
      <c r="AHX2" s="59">
        <v>-5614</v>
      </c>
      <c r="AHY2" s="59">
        <v>-1300.17</v>
      </c>
      <c r="AHZ2" s="59">
        <v>1289.8599999999999</v>
      </c>
      <c r="AIA2" s="59">
        <v>10057.35</v>
      </c>
      <c r="AIB2" s="59">
        <v>-833.33</v>
      </c>
      <c r="AIC2" s="59">
        <v>2018.99</v>
      </c>
      <c r="AID2" s="59"/>
      <c r="AIE2" s="10">
        <f>SUM(AHU2:AIC2)</f>
        <v>-4699.6999999999989</v>
      </c>
      <c r="AIF2" s="48"/>
      <c r="AIG2" s="52"/>
      <c r="AIH2" s="58">
        <v>5856.25</v>
      </c>
      <c r="AII2" s="58"/>
      <c r="AIJ2" s="58"/>
      <c r="AIK2" s="59">
        <v>-60000</v>
      </c>
      <c r="AIL2" s="59">
        <v>-5857.25</v>
      </c>
      <c r="AIM2" s="59">
        <v>5963.39</v>
      </c>
      <c r="AIN2" s="59">
        <v>10606.28</v>
      </c>
      <c r="AIO2" s="59">
        <v>-833.33</v>
      </c>
      <c r="AIP2" s="59">
        <v>-4468.16</v>
      </c>
      <c r="AIQ2" s="59"/>
      <c r="AIR2" s="10">
        <f>SUM(AIH2:AIP2)</f>
        <v>-48732.820000000007</v>
      </c>
      <c r="AIS2" s="48"/>
      <c r="AIT2" s="52"/>
      <c r="AIU2" s="58"/>
      <c r="AIV2" s="58"/>
      <c r="AIW2" s="58"/>
      <c r="AIX2" s="59"/>
      <c r="AIY2" s="59"/>
      <c r="AIZ2" s="59">
        <v>1567.16</v>
      </c>
      <c r="AJA2" s="59">
        <v>533.27</v>
      </c>
      <c r="AJB2" s="59">
        <v>-833.33</v>
      </c>
      <c r="AJC2" s="59">
        <v>17847.79</v>
      </c>
      <c r="AJD2" s="59"/>
      <c r="AJE2" s="10">
        <f>SUM(AIU2:AJC2)</f>
        <v>19114.89</v>
      </c>
      <c r="AJF2" s="48"/>
      <c r="AJG2" s="52"/>
      <c r="AJH2" s="58"/>
      <c r="AJI2" s="58"/>
      <c r="AJJ2" s="58">
        <v>-8502.69</v>
      </c>
      <c r="AJK2" s="59">
        <v>-70000</v>
      </c>
      <c r="AJL2" s="59"/>
      <c r="AJM2" s="59">
        <v>1151.5999999999999</v>
      </c>
      <c r="AJN2" s="59">
        <v>44655.5</v>
      </c>
      <c r="AJO2" s="59">
        <v>-833.33</v>
      </c>
      <c r="AJP2" s="59">
        <v>-18394.2</v>
      </c>
      <c r="AJQ2" s="59"/>
      <c r="AJR2" s="10">
        <f>SUM(AJH2:AJP2)</f>
        <v>-51923.119999999995</v>
      </c>
      <c r="AJS2" s="48"/>
      <c r="AJT2" s="52"/>
      <c r="AJU2" s="58">
        <v>2353.41</v>
      </c>
      <c r="AJV2" s="58"/>
      <c r="AJW2" s="58"/>
      <c r="AJX2" s="59">
        <v>-2354.41</v>
      </c>
      <c r="AJY2" s="59"/>
      <c r="AJZ2" s="59">
        <v>2353.41</v>
      </c>
      <c r="AKA2" s="59">
        <v>2452.9299999999998</v>
      </c>
      <c r="AKB2" s="59">
        <v>-833.33</v>
      </c>
      <c r="AKC2" s="59">
        <v>2879.56</v>
      </c>
      <c r="AKD2" s="59"/>
      <c r="AKE2" s="10">
        <f>SUM(AJU2:AKC2)</f>
        <v>6851.57</v>
      </c>
      <c r="AKF2" s="48"/>
      <c r="AKG2" s="52"/>
      <c r="AKH2" s="58">
        <v>1379.29</v>
      </c>
      <c r="AKI2" s="58"/>
      <c r="AKJ2" s="58"/>
      <c r="AKK2" s="59"/>
      <c r="AKL2" s="59">
        <v>-1386.04</v>
      </c>
      <c r="AKM2" s="59">
        <v>1387.04</v>
      </c>
      <c r="AKN2" s="59">
        <v>30.68</v>
      </c>
      <c r="AKO2" s="59">
        <v>-833.33</v>
      </c>
      <c r="AKP2" s="59">
        <v>13921.33</v>
      </c>
      <c r="AKQ2" s="59"/>
      <c r="AKR2" s="10">
        <f>SUM(AKH2:AKP2)</f>
        <v>14498.97</v>
      </c>
      <c r="AKS2" s="48"/>
      <c r="AKT2" s="52"/>
      <c r="AKU2" s="58"/>
      <c r="AKV2" s="58"/>
      <c r="AKW2" s="58"/>
      <c r="AKX2" s="59"/>
      <c r="AKY2" s="59"/>
      <c r="AKZ2" s="59">
        <v>1243.25</v>
      </c>
      <c r="ALA2" s="59"/>
      <c r="ALB2" s="59">
        <v>-833.33</v>
      </c>
      <c r="ALC2" s="59">
        <v>11613.26</v>
      </c>
      <c r="ALD2" s="59"/>
      <c r="ALE2" s="10">
        <f>SUM(AKU2:ALC2)</f>
        <v>12023.18</v>
      </c>
      <c r="ALF2" s="48"/>
      <c r="ALG2" s="52"/>
      <c r="ALH2" s="58">
        <v>2984.94</v>
      </c>
      <c r="ALI2" s="58"/>
      <c r="ALJ2" s="58"/>
      <c r="ALK2" s="59"/>
      <c r="ALL2" s="59">
        <v>-2985.94</v>
      </c>
      <c r="ALM2" s="59">
        <v>3103.29</v>
      </c>
      <c r="ALN2" s="59"/>
      <c r="ALO2" s="59">
        <v>-1083.33</v>
      </c>
      <c r="ALP2" s="59">
        <v>4968.53</v>
      </c>
      <c r="ALQ2" s="59"/>
      <c r="ALR2" s="10">
        <f>SUM(ALH2:ALP2)</f>
        <v>6987.49</v>
      </c>
      <c r="ALS2" s="48"/>
      <c r="ALT2" s="52"/>
      <c r="ALU2" s="58">
        <v>1558.51</v>
      </c>
      <c r="ALV2" s="58"/>
      <c r="ALW2" s="58"/>
      <c r="ALX2" s="59"/>
      <c r="ALY2" s="59">
        <v>-1565.26</v>
      </c>
      <c r="ALZ2" s="59">
        <v>1447.91</v>
      </c>
      <c r="AMA2" s="59">
        <v>-4706.57</v>
      </c>
      <c r="AMB2" s="59">
        <v>-833.33</v>
      </c>
      <c r="AMC2" s="59">
        <v>22300.59</v>
      </c>
      <c r="AMD2" s="59"/>
      <c r="AME2" s="10">
        <f>SUM(ALU2:AMC2)</f>
        <v>18201.849999999999</v>
      </c>
      <c r="AMF2" s="48"/>
      <c r="AMG2" s="52"/>
      <c r="AMH2" s="58"/>
      <c r="AMI2" s="58"/>
      <c r="AMJ2" s="58">
        <v>-13502.69</v>
      </c>
      <c r="AMK2" s="59">
        <v>13502.69</v>
      </c>
      <c r="AML2" s="59">
        <v>1300</v>
      </c>
      <c r="AMM2" s="59">
        <v>1298.3499999999999</v>
      </c>
      <c r="AMN2" s="59">
        <v>-1181.49</v>
      </c>
      <c r="AMO2" s="59">
        <v>-833.33</v>
      </c>
      <c r="AMP2" s="59">
        <v>5128.88</v>
      </c>
      <c r="AMQ2" s="59"/>
      <c r="AMR2" s="10">
        <f>SUM(AMH2:AMP2)</f>
        <v>5712.41</v>
      </c>
      <c r="AMS2" s="48"/>
      <c r="AMT2" s="52"/>
      <c r="AMU2" s="58">
        <v>2568.1799999999998</v>
      </c>
      <c r="AMV2" s="58"/>
      <c r="AMW2" s="58"/>
      <c r="AMX2" s="59"/>
      <c r="AMY2" s="59">
        <v>-2569.1799999999998</v>
      </c>
      <c r="AMZ2" s="59">
        <v>2831.52</v>
      </c>
      <c r="ANA2" s="59">
        <v>20317.13</v>
      </c>
      <c r="ANB2" s="59">
        <v>-833.33</v>
      </c>
      <c r="ANC2" s="59">
        <v>-7432.99</v>
      </c>
      <c r="AND2" s="59"/>
      <c r="ANE2" s="10">
        <f>SUM(AMU2:ANC2)</f>
        <v>14881.33</v>
      </c>
      <c r="ANF2" s="48"/>
      <c r="ANG2" s="52"/>
      <c r="ANH2" s="58">
        <v>1548.81</v>
      </c>
      <c r="ANI2" s="58"/>
      <c r="ANJ2" s="58"/>
      <c r="ANK2" s="59"/>
      <c r="ANL2" s="59">
        <v>-1555.56</v>
      </c>
      <c r="ANM2" s="59">
        <v>1293.22</v>
      </c>
      <c r="ANN2" s="59">
        <v>-603.46</v>
      </c>
      <c r="ANO2" s="59">
        <v>-833.33</v>
      </c>
      <c r="ANP2" s="59">
        <v>17481.89</v>
      </c>
      <c r="ANQ2" s="59"/>
      <c r="ANR2" s="10">
        <f>SUM(ANH2:ANP2)</f>
        <v>17331.57</v>
      </c>
      <c r="ANS2" s="48"/>
      <c r="ANT2" s="52"/>
      <c r="ANU2" s="58">
        <v>1128.3900000000001</v>
      </c>
      <c r="ANV2" s="58">
        <v>2557</v>
      </c>
      <c r="ANW2" s="58">
        <f>-11997.7-1500</f>
        <v>-13497.7</v>
      </c>
      <c r="ANX2" s="59"/>
      <c r="ANY2" s="59">
        <f>-71.39-1057</f>
        <v>-1128.3900000000001</v>
      </c>
      <c r="ANZ2" s="59">
        <v>1128.3900000000001</v>
      </c>
      <c r="AOA2" s="59">
        <v>22520.42</v>
      </c>
      <c r="AOB2" s="59">
        <v>-833.33</v>
      </c>
      <c r="AOC2" s="59">
        <v>-4665.01</v>
      </c>
      <c r="AOD2" s="59"/>
      <c r="AOE2" s="10">
        <f>SUM(ANU2:AOC2)</f>
        <v>7209.7699999999968</v>
      </c>
      <c r="AOF2" s="48"/>
      <c r="AOG2" s="52"/>
      <c r="AOH2" s="58">
        <v>6312.33</v>
      </c>
      <c r="AOI2" s="58">
        <v>1500</v>
      </c>
      <c r="AOJ2" s="58"/>
      <c r="AOK2" s="59"/>
      <c r="AOL2" s="59">
        <v>-6312.98</v>
      </c>
      <c r="AOM2" s="59">
        <v>6312.98</v>
      </c>
      <c r="AON2" s="59">
        <v>30927.279999999999</v>
      </c>
      <c r="AOO2" s="59">
        <v>-833.54</v>
      </c>
      <c r="AOP2" s="59">
        <v>-30070.14</v>
      </c>
      <c r="AOQ2" s="59"/>
      <c r="AOR2" s="10">
        <f>SUM(AOH2:AOP2)</f>
        <v>7835.93</v>
      </c>
      <c r="AOS2" s="48"/>
      <c r="AOT2" s="52"/>
      <c r="AOU2" s="58">
        <v>2065.87</v>
      </c>
      <c r="AOV2" s="58">
        <v>-3775.63</v>
      </c>
      <c r="AOW2" s="58"/>
      <c r="AOX2" s="59"/>
      <c r="AOY2" s="59">
        <f>-5848.52+3775.63</f>
        <v>-2072.8900000000003</v>
      </c>
      <c r="AOZ2" s="59">
        <v>2098.7399999999998</v>
      </c>
      <c r="APA2" s="59"/>
      <c r="APB2" s="59">
        <v>-837.77</v>
      </c>
      <c r="APC2" s="59">
        <v>38501.86</v>
      </c>
      <c r="APD2" s="59"/>
      <c r="APE2" s="10">
        <f>SUM(AOU2:APC2)</f>
        <v>35980.18</v>
      </c>
      <c r="APF2" s="48"/>
      <c r="APG2" s="52"/>
      <c r="APH2" s="58">
        <v>1219.8800000000001</v>
      </c>
      <c r="API2" s="58"/>
      <c r="APJ2" s="58"/>
      <c r="APK2" s="59">
        <v>-1441</v>
      </c>
      <c r="APL2" s="59">
        <v>-1219.8800000000001</v>
      </c>
      <c r="APM2" s="59">
        <v>1197.1199999999999</v>
      </c>
      <c r="APN2" s="59">
        <v>-2402.4299999999998</v>
      </c>
      <c r="APO2" s="59">
        <v>-861.74</v>
      </c>
      <c r="APP2" s="59">
        <v>-37250.81</v>
      </c>
      <c r="APQ2" s="59"/>
      <c r="APR2" s="10">
        <f>SUM(APH2:APP2)</f>
        <v>-40758.86</v>
      </c>
      <c r="APS2" s="48"/>
      <c r="APT2" s="52"/>
      <c r="APU2" s="58">
        <v>2449.1799999999998</v>
      </c>
      <c r="APV2" s="58"/>
      <c r="APW2" s="58"/>
      <c r="APX2" s="59"/>
      <c r="APY2" s="59">
        <v>-2449.83</v>
      </c>
      <c r="APZ2" s="59">
        <v>2446.7399999999998</v>
      </c>
      <c r="AQA2" s="59">
        <v>6005.38</v>
      </c>
      <c r="AQB2" s="59">
        <v>-834.58</v>
      </c>
      <c r="AQC2" s="59">
        <v>-18443.14</v>
      </c>
      <c r="AQD2" s="59"/>
      <c r="AQE2" s="10">
        <f>SUM(APU2:AQC2)</f>
        <v>-10826.25</v>
      </c>
      <c r="AQF2" s="48"/>
      <c r="AQG2" s="52"/>
      <c r="AQH2" s="58">
        <v>1540.7</v>
      </c>
      <c r="AQI2" s="58"/>
      <c r="AQJ2" s="58"/>
      <c r="AQK2" s="59"/>
      <c r="AQL2" s="59">
        <v>-1547.72</v>
      </c>
      <c r="AQM2" s="59">
        <v>1608.07</v>
      </c>
      <c r="AQN2" s="59">
        <v>1537.7</v>
      </c>
      <c r="AQO2" s="59">
        <v>-833.33</v>
      </c>
      <c r="AQP2" s="59">
        <v>-22.26</v>
      </c>
      <c r="AQQ2" s="59"/>
      <c r="AQR2" s="10">
        <f>SUM(AQH2:AQP2)</f>
        <v>2283.16</v>
      </c>
      <c r="AQS2" s="48"/>
      <c r="AQT2" s="52"/>
      <c r="AQU2" s="58">
        <v>1364.19</v>
      </c>
      <c r="AQV2" s="58"/>
      <c r="AQW2" s="58"/>
      <c r="AQX2" s="59"/>
      <c r="AQY2" s="59">
        <v>-1369.91</v>
      </c>
      <c r="AQZ2" s="59">
        <v>1369.54</v>
      </c>
      <c r="ARA2" s="59">
        <v>373.38</v>
      </c>
      <c r="ARB2" s="59">
        <v>-833.33</v>
      </c>
      <c r="ARC2" s="59">
        <v>9174.2900000000009</v>
      </c>
      <c r="ARD2" s="59"/>
      <c r="ARE2" s="10">
        <f>SUM(AQU2:ARC2)</f>
        <v>10078.16</v>
      </c>
      <c r="ARF2" s="48"/>
      <c r="ARG2" s="52"/>
      <c r="ARH2" s="58">
        <f>3271.58+1006.88</f>
        <v>4278.46</v>
      </c>
      <c r="ARI2" s="58"/>
      <c r="ARJ2" s="58"/>
      <c r="ARK2" s="59">
        <v>20000</v>
      </c>
      <c r="ARL2" s="59">
        <v>-3272.23</v>
      </c>
      <c r="ARM2" s="59">
        <v>3269.5</v>
      </c>
      <c r="ARN2" s="59">
        <v>2013.32</v>
      </c>
      <c r="ARO2" s="59">
        <v>-1085.6099999999999</v>
      </c>
      <c r="ARP2" s="59">
        <v>-6116.95</v>
      </c>
      <c r="ARQ2" s="59"/>
      <c r="ARR2" s="10">
        <f>SUM(ARH2:ARP2)</f>
        <v>19086.489999999998</v>
      </c>
      <c r="ARS2" s="48"/>
      <c r="ART2" s="52"/>
      <c r="ARU2" s="58">
        <v>1865.67</v>
      </c>
      <c r="ARV2" s="58"/>
      <c r="ARW2" s="58"/>
      <c r="ARX2" s="59">
        <v>20000</v>
      </c>
      <c r="ARY2" s="59">
        <v>-2877.02</v>
      </c>
      <c r="ARZ2" s="59">
        <v>1883.45</v>
      </c>
      <c r="ASA2" s="59">
        <v>863.07</v>
      </c>
      <c r="ASB2" s="59">
        <v>-848.33</v>
      </c>
      <c r="ASC2" s="59">
        <v>27673.85</v>
      </c>
      <c r="ASD2" s="59"/>
      <c r="ASE2" s="10">
        <f>SUM(ARU2:ASC2)</f>
        <v>48560.689999999995</v>
      </c>
      <c r="ASF2" s="48"/>
      <c r="ASG2" s="52"/>
      <c r="ASH2" s="58">
        <f>1580.19</f>
        <v>1580.19</v>
      </c>
      <c r="ASI2" s="58"/>
      <c r="ASJ2" s="58"/>
      <c r="ASK2" s="59">
        <f>80000+35087.4</f>
        <v>115087.4</v>
      </c>
      <c r="ASL2" s="59">
        <v>-1585.91</v>
      </c>
      <c r="ASM2" s="59">
        <v>1643.64</v>
      </c>
      <c r="ASN2" s="59"/>
      <c r="ASO2" s="59">
        <v>-880.69</v>
      </c>
      <c r="ASP2" s="59">
        <v>10651.75</v>
      </c>
      <c r="ASQ2" s="10">
        <f>SUM(ASH2:ASP2)</f>
        <v>126496.37999999999</v>
      </c>
    </row>
    <row r="3" spans="1:1187" x14ac:dyDescent="0.45">
      <c r="A3" s="1" t="s">
        <v>26</v>
      </c>
      <c r="B3" s="6">
        <v>1002160.69128306</v>
      </c>
      <c r="C3" s="7">
        <f>B3/$B$13</f>
        <v>0.5018465332067118</v>
      </c>
      <c r="D3" s="7">
        <f>B3/($B$8)</f>
        <v>0.73715431403207488</v>
      </c>
      <c r="E3" s="6">
        <f t="shared" ref="E3:E8" si="0">E$2*C3</f>
        <v>0</v>
      </c>
      <c r="F3" s="1"/>
      <c r="G3" s="6">
        <f>G$2*C3</f>
        <v>0</v>
      </c>
      <c r="H3" s="6">
        <f>H$2*C3</f>
        <v>1729.0821193717331</v>
      </c>
      <c r="I3" s="6">
        <f>I$2*C3</f>
        <v>4723.5301245015335</v>
      </c>
      <c r="J3" s="6">
        <f>J$2*C3</f>
        <v>-668.10828965809537</v>
      </c>
      <c r="K3" s="6">
        <f>K$2*C3</f>
        <v>64767.580879719739</v>
      </c>
      <c r="L3" s="6">
        <f>B3+SUM(E3:K3)</f>
        <v>1072712.7761169949</v>
      </c>
      <c r="M3" s="7">
        <f>L3/$L$13</f>
        <v>0.50184653138482638</v>
      </c>
      <c r="N3" s="7">
        <f>L3/($L$8)</f>
        <v>0.73715431403207465</v>
      </c>
      <c r="O3" s="6">
        <f t="shared" ref="O3:O8" si="1">O$2*M3</f>
        <v>0</v>
      </c>
      <c r="P3" s="1"/>
      <c r="Q3" s="6">
        <f>Q$2*M3</f>
        <v>0</v>
      </c>
      <c r="R3" s="6">
        <f>R$2*M3</f>
        <v>1436.1392373292715</v>
      </c>
      <c r="S3" s="6">
        <f>S$2*M3</f>
        <v>-889.71869702684489</v>
      </c>
      <c r="T3" s="6">
        <f>T$2*M3</f>
        <v>-703.63902165466504</v>
      </c>
      <c r="U3" s="6">
        <f>U$2*M3</f>
        <v>26828.02803808482</v>
      </c>
      <c r="V3" s="6">
        <f t="shared" ref="V3:V7" si="2">L3+SUM(O3:U3)</f>
        <v>1099383.5856737276</v>
      </c>
      <c r="W3" s="7">
        <f>V3/V13</f>
        <v>0.5020119691085001</v>
      </c>
      <c r="X3" s="7">
        <f>V3/($V$8)</f>
        <v>0.73715431403207488</v>
      </c>
      <c r="Y3" s="6">
        <f t="shared" ref="Y3:Z8" si="3">Y$2*W3</f>
        <v>1617.161276807358</v>
      </c>
      <c r="Z3" s="6">
        <f>Z2*X3</f>
        <v>-13914.856551110761</v>
      </c>
      <c r="AA3" s="1"/>
      <c r="AB3" s="6">
        <f>AB$2*W3</f>
        <v>-1613.3208852436778</v>
      </c>
      <c r="AC3" s="6">
        <f>AC$2*W3</f>
        <v>2270.1483255055487</v>
      </c>
      <c r="AD3" s="6">
        <f>AD$2*W3</f>
        <v>-3.8403915636800261</v>
      </c>
      <c r="AE3" s="6">
        <f>AE$2*W3</f>
        <v>-717.02871559736172</v>
      </c>
      <c r="AF3" s="6">
        <f>AF$2*W3</f>
        <v>-11870.308955195964</v>
      </c>
      <c r="AG3" s="6">
        <f>V3+SUM(Y3:AF3)</f>
        <v>1075151.539777329</v>
      </c>
      <c r="AH3" s="7">
        <f>AG3/AG13</f>
        <v>0.49994798375500843</v>
      </c>
      <c r="AI3" s="7">
        <f>AG3/($AG$8)</f>
        <v>0.73715431403207488</v>
      </c>
      <c r="AJ3" s="6">
        <f t="shared" ref="AJ3:AK8" si="4">AJ$2*AH3</f>
        <v>0</v>
      </c>
      <c r="AK3" s="6">
        <f>AK2*AI3</f>
        <v>0</v>
      </c>
      <c r="AL3" s="1"/>
      <c r="AM3" s="6">
        <f>AM$2*AH3</f>
        <v>-1.2848663182503717</v>
      </c>
      <c r="AN3" s="6">
        <f>AN$2*AH3</f>
        <v>5642.4479410178874</v>
      </c>
      <c r="AO3" s="6">
        <f>AO$2*AH3</f>
        <v>14399.576820309318</v>
      </c>
      <c r="AP3" s="6">
        <f>AP$2*AH3</f>
        <v>-704.22672991730485</v>
      </c>
      <c r="AQ3" s="6">
        <f>AQ$2*AH3</f>
        <v>26620.165349781291</v>
      </c>
      <c r="AR3" s="6">
        <f>AG3+SUM(AJ3:AQ3)</f>
        <v>1121108.2182922019</v>
      </c>
      <c r="AS3" s="7">
        <f>AR3/AR13</f>
        <v>0.49994798558569198</v>
      </c>
      <c r="AT3" s="7">
        <f>AR3/($AR$8)</f>
        <v>0.73715431403207476</v>
      </c>
      <c r="AU3" s="6">
        <f t="shared" ref="AU3:AV8" si="5">AU$2*AS3</f>
        <v>0</v>
      </c>
      <c r="AV3" s="6">
        <f>AV2*AT3</f>
        <v>0</v>
      </c>
      <c r="AW3" s="1"/>
      <c r="AX3" s="6">
        <f>AX$2*AS3</f>
        <v>0</v>
      </c>
      <c r="AY3" s="6">
        <f>AY$2*AS3</f>
        <v>1761.4867355334916</v>
      </c>
      <c r="AZ3" s="6">
        <f>AZ$2*AS3</f>
        <v>1099.5756005374592</v>
      </c>
      <c r="BA3" s="6">
        <f>BA$2*AS3</f>
        <v>-727.2043419135241</v>
      </c>
      <c r="BB3" s="6">
        <f>BB$2*AS3</f>
        <v>8331.2882156755022</v>
      </c>
      <c r="BC3" s="6">
        <f>AR3+SUM(AU3:BB3)</f>
        <v>1131573.3645020348</v>
      </c>
      <c r="BD3" s="7">
        <f>BC3/BC13</f>
        <v>0.50037862903992736</v>
      </c>
      <c r="BE3" s="7">
        <f>BC3/BC8</f>
        <v>0.73715431403207488</v>
      </c>
      <c r="BF3" s="6">
        <f t="shared" ref="BF3:BG8" si="6">BF$2*BD3</f>
        <v>0</v>
      </c>
      <c r="BG3" s="6">
        <f>BG2*BE3</f>
        <v>0</v>
      </c>
      <c r="BH3" s="1"/>
      <c r="BI3" s="6">
        <f>BI$2*BD3</f>
        <v>0</v>
      </c>
      <c r="BJ3" s="6">
        <f t="shared" ref="BJ3:BJ7" si="7">BJ$2*BD3</f>
        <v>1475.3413687927737</v>
      </c>
      <c r="BK3" s="6">
        <f>BK$2*BD3</f>
        <v>0</v>
      </c>
      <c r="BL3" s="6">
        <f>BL$2*BD3</f>
        <v>-732.57933184590559</v>
      </c>
      <c r="BM3" s="6">
        <f>BM$2*BD3</f>
        <v>22571.64963037015</v>
      </c>
      <c r="BN3" s="6">
        <f>BC3+SUM(BF3:BM3)</f>
        <v>1154887.7761693518</v>
      </c>
      <c r="BO3" s="7">
        <f>BN3/BN13</f>
        <v>0.50037862995404814</v>
      </c>
      <c r="BP3" s="7">
        <f>BN3/($BN$8)</f>
        <v>0.73715431403207476</v>
      </c>
      <c r="BQ3" s="6">
        <f t="shared" ref="BQ3:BR8" si="8">BQ$2*BO3</f>
        <v>8218.1185426392949</v>
      </c>
      <c r="BR3" s="6">
        <f>BR2*BP3</f>
        <v>0</v>
      </c>
      <c r="BT3" s="8">
        <f>BT$2*BO3</f>
        <v>-8167.8805281919094</v>
      </c>
      <c r="BU3" s="8">
        <f>BU$2*BO3</f>
        <v>1619.4103866243827</v>
      </c>
      <c r="BV3" s="8">
        <f>BV$2*BO3</f>
        <v>5733.8187054982391</v>
      </c>
      <c r="BW3" s="8">
        <f>BW$2*BO3</f>
        <v>-744.23815526215344</v>
      </c>
      <c r="BX3" s="8">
        <f>BX$2*BO3</f>
        <v>6428.1991340717723</v>
      </c>
      <c r="BY3" s="8">
        <f>BN3+SUM(BQ3:BX3)</f>
        <v>1167975.2042547313</v>
      </c>
      <c r="BZ3" s="7">
        <f>BY3/BY13</f>
        <v>0.50049548197827243</v>
      </c>
      <c r="CA3" s="7">
        <f>BY3/($BY$8)</f>
        <v>0.73715431403207476</v>
      </c>
      <c r="CB3" s="6">
        <f t="shared" ref="CB3:CC8" si="9">CB$2*BZ3</f>
        <v>0</v>
      </c>
      <c r="CC3" s="6">
        <f>CC2*CA3</f>
        <v>0</v>
      </c>
      <c r="CE3" s="8">
        <f>CE$2*BZ3</f>
        <v>0</v>
      </c>
      <c r="CF3" s="8">
        <f>CF$2*BZ3</f>
        <v>1537.1367391161295</v>
      </c>
      <c r="CG3" s="8">
        <f>CG$2*BZ3</f>
        <v>0</v>
      </c>
      <c r="CH3" s="8">
        <f>CH$2*BZ3</f>
        <v>-750.81829728970547</v>
      </c>
      <c r="CI3" s="8">
        <f>CI$2*BZ3</f>
        <v>33245.001984111521</v>
      </c>
      <c r="CJ3" s="8">
        <f>BY3+SUM(CB3:CI3)</f>
        <v>1202006.5246806692</v>
      </c>
      <c r="CK3" s="7">
        <f>CJ3/CJ13</f>
        <v>0.50049548212150152</v>
      </c>
      <c r="CL3" s="7">
        <f>CJ3/($CJ$8)</f>
        <v>0.73715431403207465</v>
      </c>
      <c r="CM3" s="6">
        <f t="shared" ref="CM3:CN8" si="10">CM$2*CK3</f>
        <v>81768.864802850469</v>
      </c>
      <c r="CN3" s="6">
        <f>CN2*CL3</f>
        <v>0</v>
      </c>
      <c r="CP3" s="8">
        <f>CP$2*CK3</f>
        <v>-81768.864802850469</v>
      </c>
      <c r="CQ3" s="8">
        <f>CQ$2*CK3</f>
        <v>1685.7588729719989</v>
      </c>
      <c r="CR3" s="8">
        <f>CR$2*CK3</f>
        <v>10440.120543997209</v>
      </c>
      <c r="CS3" s="8">
        <f>CS$2*CK3</f>
        <v>-767.56988129117713</v>
      </c>
      <c r="CT3" s="8">
        <f>CT$2*CK3</f>
        <v>-25518.23762667277</v>
      </c>
      <c r="CU3" s="8">
        <f>CJ3+SUM(CM3:CT3)</f>
        <v>1187846.5965896745</v>
      </c>
      <c r="CV3" s="7">
        <f>CU3/CU13</f>
        <v>0.50065684667110821</v>
      </c>
      <c r="CW3" s="7">
        <f>CU3/($CU$8)</f>
        <v>0.73715431403207476</v>
      </c>
      <c r="CX3" s="6">
        <f t="shared" ref="CX3:CY8" si="11">CX$2*CV3</f>
        <v>3439.8579898547164</v>
      </c>
      <c r="CY3" s="6">
        <f>CY2*CW3</f>
        <v>0</v>
      </c>
      <c r="DA3" s="8">
        <f>DA$2*CV3</f>
        <v>-3442.1009325278033</v>
      </c>
      <c r="DB3" s="8">
        <f>DB$2*CV3</f>
        <v>3453.3657115779029</v>
      </c>
      <c r="DC3" s="8">
        <f>DC$2*CV3</f>
        <v>0</v>
      </c>
      <c r="DD3" s="8">
        <f>DD$2*CV3</f>
        <v>-760.54280920961378</v>
      </c>
      <c r="DE3" s="8">
        <f>DE$2*CV3</f>
        <v>-16578.240150683476</v>
      </c>
      <c r="DF3" s="8">
        <f>CU3+SUM(CX3:DE3)</f>
        <v>1173958.9363986861</v>
      </c>
      <c r="DG3" s="7">
        <f>DF3/DF13</f>
        <v>0.50065685120432168</v>
      </c>
      <c r="DH3" s="7">
        <f>DF3/($DF$8)</f>
        <v>0.73715431403207488</v>
      </c>
      <c r="DI3" s="6">
        <f t="shared" ref="DI3:DJ8" si="12">DI$2*DG3</f>
        <v>1607.4239061821313</v>
      </c>
      <c r="DJ3" s="6">
        <f>DJ2*DH3</f>
        <v>-41744.569653332277</v>
      </c>
      <c r="DL3" s="8">
        <f>DL$2*DG3</f>
        <v>-1607.4239061821313</v>
      </c>
      <c r="DM3" s="8">
        <f>DM$2*DG3</f>
        <v>1607.4239061821313</v>
      </c>
      <c r="DN3" s="8">
        <f>DN$2*DG3</f>
        <v>0</v>
      </c>
      <c r="DO3" s="8">
        <f>DO$2*DG3</f>
        <v>-753.59870556976909</v>
      </c>
      <c r="DP3" s="8">
        <f>DP$2*DG3</f>
        <v>-12308.763837934026</v>
      </c>
      <c r="DQ3" s="8">
        <f>DF3+SUM(DI3:DP3)</f>
        <v>1120759.4281080321</v>
      </c>
      <c r="DR3" s="7">
        <f>DQ3/DQ13</f>
        <v>0.48267867296240802</v>
      </c>
      <c r="DS3" s="7">
        <f>DQ3/($DQ$8)</f>
        <v>0.73715382918571815</v>
      </c>
      <c r="DT3" s="6">
        <f t="shared" ref="DT3:DU8" si="13">DT$2*DR3</f>
        <v>1880.6947009705377</v>
      </c>
      <c r="DU3" s="6">
        <f>DU2*DS3</f>
        <v>0</v>
      </c>
      <c r="DW3" s="8">
        <f t="shared" ref="DW3:DW7" si="14">DW$2*DR3</f>
        <v>-1739.6801266645698</v>
      </c>
      <c r="DX3" s="8">
        <f>DX$2*DR3</f>
        <v>1884.5416499940482</v>
      </c>
      <c r="DY3" s="8">
        <f>DY$2*DR3</f>
        <v>2764.3876422168441</v>
      </c>
      <c r="DZ3" s="8">
        <f>DZ$2*DR3</f>
        <v>-721.01574809778583</v>
      </c>
      <c r="EA3" s="8">
        <f>EA$2*DR3</f>
        <v>-62154.412047701036</v>
      </c>
      <c r="EB3" s="8"/>
      <c r="EC3" s="8">
        <f>DQ3+SUM(DT3:EA3)</f>
        <v>1062673.94417875</v>
      </c>
      <c r="ED3" s="7">
        <f>EC3/EC13</f>
        <v>0.48267867406513226</v>
      </c>
      <c r="EE3" s="7">
        <f>EC3/EC8</f>
        <v>0.73715382918571815</v>
      </c>
      <c r="EF3" s="6">
        <f t="shared" ref="EF3:EG8" si="15">EF$2*ED3</f>
        <v>1741.9680275540998</v>
      </c>
      <c r="EG3" s="6">
        <f>EG2*EE3</f>
        <v>0</v>
      </c>
      <c r="EI3" s="8">
        <f t="shared" ref="EI3:EI7" si="16">EI$2*ED3</f>
        <v>-1741.9680275540998</v>
      </c>
      <c r="EJ3" s="8">
        <f>EJ$2*ED3</f>
        <v>1812.4970354084969</v>
      </c>
      <c r="EK3" s="8">
        <f>EK$2*ED3</f>
        <v>75.037226670165467</v>
      </c>
      <c r="EL3" s="8">
        <f>EL$2*ED3</f>
        <v>-691.97297392651421</v>
      </c>
      <c r="EM3" s="8">
        <f>EM$2*ED3</f>
        <v>-72510.109377443325</v>
      </c>
      <c r="EN3" s="8">
        <f>EC3+SUM(EF3:EM3)</f>
        <v>991359.39608945884</v>
      </c>
      <c r="EO3" s="7">
        <f>EN3/EN13</f>
        <v>0.48267867378086604</v>
      </c>
      <c r="EP3" s="7">
        <f>EN3/EN8</f>
        <v>0.73715382918571815</v>
      </c>
      <c r="EQ3" s="6">
        <f t="shared" ref="EQ3:ER8" si="17">EQ$2*EO3</f>
        <v>1730.0748240062339</v>
      </c>
      <c r="ER3" s="6">
        <f>ER2*EP3</f>
        <v>0</v>
      </c>
      <c r="ET3" s="8">
        <f t="shared" ref="ET3:ET7" si="18">ET$2*EO3</f>
        <v>-1730.0748240062339</v>
      </c>
      <c r="EU3" s="8">
        <f>EU$2*EO3</f>
        <v>1656.2201601310235</v>
      </c>
      <c r="EV3" s="8">
        <f>EV$2*EO3</f>
        <v>-76.745909131157703</v>
      </c>
      <c r="EW3" s="8">
        <f>EW$2*EO3</f>
        <v>-656.31749988679485</v>
      </c>
      <c r="EX3" s="8">
        <f>EX$2*EO3</f>
        <v>78379.728174038552</v>
      </c>
      <c r="EY3" s="8">
        <f>EN3+SUM(EQ3:EX3)</f>
        <v>1070662.2810146105</v>
      </c>
      <c r="EZ3" s="7">
        <f>EY3/$EY$13</f>
        <v>0.4835261362060867</v>
      </c>
      <c r="FA3" s="7">
        <f>EY3/$EY$8</f>
        <v>0.73715382918571815</v>
      </c>
      <c r="FB3" s="6">
        <f t="shared" ref="FB3:FB8" si="19">FB$2*EZ3</f>
        <v>2289.5881249016993</v>
      </c>
      <c r="FC3" s="6">
        <f>FC2*FA3</f>
        <v>-12721.454321787405</v>
      </c>
      <c r="FE3" s="8">
        <f t="shared" ref="FE3:FE7" si="20">FE$2*EZ3</f>
        <v>-4475.1842836895557</v>
      </c>
      <c r="FF3" s="8">
        <f>FF$2*EZ3</f>
        <v>2053.3711015809399</v>
      </c>
      <c r="FG3" s="8">
        <f>FG$2*EZ3</f>
        <v>572.01141913180061</v>
      </c>
      <c r="FH3" s="8">
        <f>FH$2*EZ3</f>
        <v>-696.2486245685925</v>
      </c>
      <c r="FI3" s="8">
        <f>FI$2*EZ3</f>
        <v>-15364.424963596008</v>
      </c>
      <c r="FJ3" s="8">
        <f>EY3+SUM(FB3:FI3)</f>
        <v>1042319.9394665834</v>
      </c>
      <c r="FK3" s="7">
        <f>FJ3/$FJ$13</f>
        <v>0.48150416672619745</v>
      </c>
      <c r="FL3" s="7">
        <f>FJ3/$FJ$8</f>
        <v>0.73715382918571803</v>
      </c>
      <c r="FM3" s="6">
        <f t="shared" ref="FM3:FM8" si="21">FM$2*FK3</f>
        <v>5705.9784570387919</v>
      </c>
      <c r="FN3" s="6">
        <f>FN2*FL3</f>
        <v>-12721.454321787403</v>
      </c>
      <c r="FP3" s="8">
        <f t="shared" ref="FP3:FP7" si="22">FP$2*FK3</f>
        <v>-5710.5286714143549</v>
      </c>
      <c r="FQ3" s="8">
        <f>FQ$2*FK3</f>
        <v>8361.1128084087268</v>
      </c>
      <c r="FR3" s="8">
        <f>FR$2*FK3</f>
        <v>4596.9973204016833</v>
      </c>
      <c r="FS3" s="8">
        <f>FS$2*FK3</f>
        <v>-681.40543658424565</v>
      </c>
      <c r="FT3" s="8">
        <f>FT$2*FK3</f>
        <v>-18563.406064586754</v>
      </c>
      <c r="FU3" s="8">
        <f>FJ3+SUM(FM3:FT3)</f>
        <v>1023307.2335580599</v>
      </c>
      <c r="FV3" s="7">
        <f>FU3/$FU$13</f>
        <v>0.47943712425983004</v>
      </c>
      <c r="FW3" s="7">
        <f>FU3/$FU$8</f>
        <v>0.73715382918571803</v>
      </c>
      <c r="FX3" s="6">
        <f t="shared" ref="FX3:FX8" si="23">FX$2*FV3</f>
        <v>4797.3101921700127</v>
      </c>
      <c r="FY3" s="6">
        <f>FY2*FW3</f>
        <v>0</v>
      </c>
      <c r="GA3" s="8">
        <f t="shared" ref="GA3:GA7" si="24">GA$2*FV3</f>
        <v>-4797.3101921700127</v>
      </c>
      <c r="GB3" s="8">
        <f>GB$2*FV3</f>
        <v>2158.1047105445009</v>
      </c>
      <c r="GC3" s="8">
        <f>GC$2*FV3</f>
        <v>3110.6216227964755</v>
      </c>
      <c r="GD3" s="8">
        <f>GD$2*FV3</f>
        <v>-671.21197396376203</v>
      </c>
      <c r="GE3" s="8">
        <f>GE$2*FV3</f>
        <v>48946.91543101173</v>
      </c>
      <c r="GF3" s="8">
        <f>FU3+SUM(FX3:GE3)</f>
        <v>1076851.6633484489</v>
      </c>
      <c r="GG3" s="7">
        <f>GF3/$GF$13</f>
        <v>0.4794371255133012</v>
      </c>
      <c r="GH3" s="7">
        <f>GF3/$GF$8</f>
        <v>0.73715382918571815</v>
      </c>
      <c r="GI3" s="6">
        <f t="shared" ref="GI3:GI8" si="25">GI$2*GG3</f>
        <v>1699.0772291065882</v>
      </c>
      <c r="GJ3" s="6">
        <f>GJ2*GH3</f>
        <v>0</v>
      </c>
      <c r="GL3" s="8">
        <f t="shared" ref="GL3:GL7" si="26">GL$2*GG3</f>
        <v>-1704.2551500621316</v>
      </c>
      <c r="GM3" s="8">
        <f>GM$2*GG3</f>
        <v>1704.2551500621316</v>
      </c>
      <c r="GN3" s="8">
        <f>GN$2*GG3</f>
        <v>0</v>
      </c>
      <c r="GO3" s="8">
        <f>GO$2*GG3</f>
        <v>-697.98374480728432</v>
      </c>
      <c r="GP3" s="8">
        <f>GP$2*GG3</f>
        <v>30152.476829878487</v>
      </c>
      <c r="GQ3" s="8">
        <f>GF3+SUM(GI3:GP3)</f>
        <v>1108005.2336626267</v>
      </c>
      <c r="GR3" s="7">
        <f>GQ3/$GQ$13</f>
        <v>0.4794371237728115</v>
      </c>
      <c r="GS3" s="7">
        <f>GQ3/$GQ$8</f>
        <v>0.73715382918571815</v>
      </c>
      <c r="GT3" s="6">
        <f t="shared" ref="GT3:GT8" si="27">GT$2*GR3</f>
        <v>2313.787531183777</v>
      </c>
      <c r="GU3" s="6">
        <f>GU2*GS3</f>
        <v>-12721.454321787405</v>
      </c>
      <c r="GW3" s="8">
        <f t="shared" ref="GW3:GW7" si="28">GW$2*GR3</f>
        <v>-2319.1668157125082</v>
      </c>
      <c r="GX3" s="8">
        <f>GX$2*GR3</f>
        <v>1903.9167340704005</v>
      </c>
      <c r="GY3" s="8">
        <f>GY$2*GR3</f>
        <v>4708.5232263453554</v>
      </c>
      <c r="GZ3" s="8">
        <f>GZ$2*GR3</f>
        <v>-833.41993536799134</v>
      </c>
      <c r="HA3" s="8">
        <f>HA$2*GR3</f>
        <v>4483.8973451153179</v>
      </c>
      <c r="HB3" s="8">
        <f>GQ3+SUM(GT3:HA3)</f>
        <v>1105541.3174264736</v>
      </c>
      <c r="HC3" s="7">
        <f>HB3/$HB$13</f>
        <v>0.47790928977305047</v>
      </c>
      <c r="HD3" s="7">
        <f>HB3/$HB$8</f>
        <v>0.73715382918571826</v>
      </c>
      <c r="HE3" s="6">
        <f t="shared" ref="HE3:HE8" si="29">HE$2*HC3</f>
        <v>1600.4082923132983</v>
      </c>
      <c r="HF3" s="6">
        <f>HF2*HD3</f>
        <v>0</v>
      </c>
      <c r="HH3" s="8">
        <f t="shared" ref="HH3:HH7" si="30">HH$2*HC3</f>
        <v>-1600.4082923132983</v>
      </c>
      <c r="HI3" s="8">
        <f>HI$2*HC3</f>
        <v>1600.4082923132983</v>
      </c>
      <c r="HJ3" s="8">
        <f>HJ$2*HC3</f>
        <v>0</v>
      </c>
      <c r="HK3" s="8">
        <f>HK$2*HC3</f>
        <v>-711.81721255957234</v>
      </c>
      <c r="HL3" s="8">
        <f>HL$2*HC3</f>
        <v>-6887.2989267992598</v>
      </c>
      <c r="HM3" s="8">
        <f>HB3+SUM(HE3:HL3)</f>
        <v>1099542.6095794281</v>
      </c>
      <c r="HN3" s="7">
        <f>HM3/$HM$13</f>
        <v>0.47893972241705285</v>
      </c>
      <c r="HO3" s="7">
        <f>HM3/$HM$8</f>
        <v>0.73715382918571815</v>
      </c>
      <c r="HP3" s="6">
        <f t="shared" ref="HP3:HP7" si="31">HP$2*HN3</f>
        <v>4760.8332591255758</v>
      </c>
      <c r="HQ3" s="6">
        <f>HQ2*HO3</f>
        <v>0</v>
      </c>
      <c r="HS3" s="8">
        <f t="shared" ref="HS3:HS7" si="32">HS$2*HN3</f>
        <v>-4932.1164720535862</v>
      </c>
      <c r="HT3" s="8">
        <f>HT$2*HN3</f>
        <v>2306.2432347520589</v>
      </c>
      <c r="HU3" s="8">
        <f>HU$2*HN3</f>
        <v>-68.804480522433806</v>
      </c>
      <c r="HV3" s="8">
        <f>HV$2*HN3</f>
        <v>-709.1660469829302</v>
      </c>
      <c r="HW3" s="8">
        <f>HW$2*HN3</f>
        <v>-56963.936339553242</v>
      </c>
      <c r="HX3" s="8">
        <f>HM3+SUM(HP3:HW3)</f>
        <v>1043935.6627341935</v>
      </c>
      <c r="HY3" s="7">
        <f>HX3/$HX$13</f>
        <v>0.47903444121797012</v>
      </c>
      <c r="HZ3" s="7">
        <f>HX3/$HX$8</f>
        <v>0.73715382918571803</v>
      </c>
      <c r="IA3" s="6">
        <f t="shared" ref="IA3:IA7" si="33">IA$2*HY3</f>
        <v>3068.4024194331737</v>
      </c>
      <c r="IB3" s="6">
        <f>IB2*HZ3</f>
        <v>-12721.454321787403</v>
      </c>
      <c r="ID3" s="8">
        <f t="shared" ref="ID3:ID7" si="34">ID$2*HY3</f>
        <v>-2589.3679782152035</v>
      </c>
      <c r="IE3" s="8">
        <f>IE$2*HY3</f>
        <v>2589.3679782152035</v>
      </c>
      <c r="IF3" s="8">
        <f>IF$2*HY3</f>
        <v>62.662495255722675</v>
      </c>
      <c r="IG3" s="8">
        <f>IG$2*HY3</f>
        <v>-681.38816987726511</v>
      </c>
      <c r="IH3" s="8">
        <f>IH$2*HY3</f>
        <v>32069.329523856748</v>
      </c>
      <c r="II3" s="8">
        <f>HX3+SUM(IA3:IH3)</f>
        <v>1065733.2146810745</v>
      </c>
      <c r="IJ3" s="7">
        <f>II3/$II$13</f>
        <v>0.47742148513315802</v>
      </c>
      <c r="IK3" s="7">
        <f>II3/$II$8</f>
        <v>0.73715382918571815</v>
      </c>
      <c r="IL3" s="6">
        <f t="shared" ref="IL3:IL7" si="35">IL$2*IJ3</f>
        <v>1904.2576582466681</v>
      </c>
      <c r="IM3" s="6">
        <f>IM2*IK3</f>
        <v>0</v>
      </c>
      <c r="IO3" s="8">
        <f t="shared" ref="IO3:IO7" si="36">IO$2*IJ3</f>
        <v>-1904.2576582466681</v>
      </c>
      <c r="IP3" s="8">
        <f>IP$2*IJ3</f>
        <v>1904.2576582466681</v>
      </c>
      <c r="IQ3" s="8">
        <f>IQ$2*IJ3</f>
        <v>-478.07555256779045</v>
      </c>
      <c r="IR3" s="8">
        <f>IR$2*IJ3</f>
        <v>-691.75508666883798</v>
      </c>
      <c r="IS3" s="8">
        <f>IS$2*IJ3</f>
        <v>7099.1858707072897</v>
      </c>
      <c r="IT3" s="8">
        <f>II3+SUM(IL3:IS3)</f>
        <v>1073566.8275707918</v>
      </c>
      <c r="IU3" s="7">
        <f>IT3/$IT$13</f>
        <v>0.47742148468058732</v>
      </c>
      <c r="IV3" s="7">
        <f>IT3/$IT$8</f>
        <v>0.73715382918571826</v>
      </c>
      <c r="IW3" s="6">
        <f t="shared" ref="IW3:IW7" si="37">IW$2*IU3</f>
        <v>5176.3947055007993</v>
      </c>
      <c r="IX3" s="6">
        <f>IX2*IV3</f>
        <v>0</v>
      </c>
      <c r="IZ3" s="8">
        <f t="shared" ref="IZ3:IZ7" si="38">IZ$2*IU3</f>
        <v>-5184.5586128888381</v>
      </c>
      <c r="JA3" s="8">
        <f>JA$2*IU3</f>
        <v>1568.8069986604098</v>
      </c>
      <c r="JB3" s="8">
        <f>JB$2*IU3</f>
        <v>822.74521876490292</v>
      </c>
      <c r="JC3" s="8">
        <f>JC$2*IU3</f>
        <v>-695.66994218747107</v>
      </c>
      <c r="JD3" s="8">
        <f>JD$2*IU3</f>
        <v>16223.555472251541</v>
      </c>
      <c r="JE3" s="8"/>
      <c r="JF3" s="8">
        <v>1091477.79</v>
      </c>
      <c r="JG3" s="7">
        <f>JF3/$JF$13</f>
        <v>0.47742134894042004</v>
      </c>
      <c r="JH3" s="7">
        <f>JF3/$JF$8</f>
        <v>0.73715376714412939</v>
      </c>
      <c r="JI3" s="6">
        <f>JI$2*JG3</f>
        <v>1901.8222661446316</v>
      </c>
      <c r="JJ3" s="6">
        <f>JJ2*JH3</f>
        <v>0</v>
      </c>
      <c r="JL3" s="8">
        <f t="shared" ref="JL3:JL7" si="39">JL$2*JG3</f>
        <v>-1901.3448447956912</v>
      </c>
      <c r="JM3" s="8">
        <f>JM$2*JG3</f>
        <v>1901.3448447956912</v>
      </c>
      <c r="JN3" s="8">
        <f>JN$2*JG3</f>
        <v>41.034364941429104</v>
      </c>
      <c r="JO3" s="8">
        <f>JO$2*JG3</f>
        <v>-704.62616890116601</v>
      </c>
      <c r="JP3" s="8">
        <f>JP$2*JG3</f>
        <v>21554.165511680592</v>
      </c>
      <c r="JQ3" s="8">
        <f>JF3+SUM(JI3:JP3)</f>
        <v>1114270.1859738654</v>
      </c>
      <c r="JR3" s="7">
        <f>JQ3/$JQ$13</f>
        <v>0.47742134894041993</v>
      </c>
      <c r="JS3" s="7">
        <f>JQ3/$JQ$8</f>
        <v>0.73715376714412939</v>
      </c>
      <c r="JT3" s="6">
        <f>JT$2*JR3</f>
        <v>1458.1164128663836</v>
      </c>
      <c r="JU3" s="6">
        <f>JU2*JS3</f>
        <v>0</v>
      </c>
      <c r="JW3" s="8">
        <f t="shared" ref="JW3:JW7" si="40">JW$2*JR3</f>
        <v>-1458.1164128663836</v>
      </c>
      <c r="JX3" s="8">
        <f>JX$2*JR3</f>
        <v>1458.1164128663836</v>
      </c>
      <c r="JY3" s="8">
        <f>JY$2*JR3</f>
        <v>0</v>
      </c>
      <c r="JZ3" s="8">
        <f>JZ$2*JR3</f>
        <v>-716.02221650037359</v>
      </c>
      <c r="KA3" s="8">
        <f>KA$2*JR3</f>
        <v>-9509.3930093190302</v>
      </c>
      <c r="KB3" s="8">
        <f>JQ3+SUM(JT3:KA3)</f>
        <v>1105502.8871609124</v>
      </c>
      <c r="KC3" s="7">
        <f>KB3/$KB$13</f>
        <v>0.47742134894041988</v>
      </c>
      <c r="KD3" s="7">
        <f>KB3/$KB$8</f>
        <v>0.73715376714412939</v>
      </c>
      <c r="KE3" s="6">
        <f>KE$2*KC3</f>
        <v>2297.0125619435526</v>
      </c>
      <c r="KF3" s="6">
        <f>KF2*KD3</f>
        <v>-13176.623587701313</v>
      </c>
      <c r="KH3" s="8">
        <f t="shared" ref="KH3:KH7" si="41">KH$2*KC3</f>
        <v>-2302.7225212768803</v>
      </c>
      <c r="KI3" s="8">
        <f>KI$2*KC3</f>
        <v>2302.7225212768803</v>
      </c>
      <c r="KJ3" s="8">
        <f>KJ$2*KC3</f>
        <v>-439.55228754246576</v>
      </c>
      <c r="KK3" s="8">
        <f>KK$2*KC3</f>
        <v>-711.63471430361108</v>
      </c>
      <c r="KL3" s="8">
        <f>KL$2*KC3</f>
        <v>9965.1346548040656</v>
      </c>
      <c r="KM3" s="8"/>
      <c r="KN3" s="8">
        <f>KB3+SUM(KE3:KL3)</f>
        <v>1103437.2237881126</v>
      </c>
      <c r="KO3" s="7">
        <f>KN3/$KN$13</f>
        <v>0.47670977140978521</v>
      </c>
      <c r="KP3" s="7">
        <f>KN3/$KN$8</f>
        <v>0.73715376714412939</v>
      </c>
      <c r="KQ3" s="6">
        <f>KQ$2*KO3</f>
        <v>1575.6402048544785</v>
      </c>
      <c r="KR3" s="6">
        <f>KR2*KP3</f>
        <v>-13176.623587701313</v>
      </c>
      <c r="KT3" s="8">
        <f t="shared" ref="KT3:KT7" si="42">KT$2*KO3</f>
        <v>-1526.9490688026829</v>
      </c>
      <c r="KU3" s="8">
        <f>KU$2*KO3</f>
        <v>8892.7538281775524</v>
      </c>
      <c r="KV3" s="8">
        <f>KV$2*KO3</f>
        <v>9419.3751126539428</v>
      </c>
      <c r="KW3" s="8">
        <f>KW$2*KO3</f>
        <v>-710.36429876857733</v>
      </c>
      <c r="KX3" s="8">
        <f>KX$2*KO3</f>
        <v>160.32703032053897</v>
      </c>
      <c r="KY3" s="10">
        <f>KN3+SUM(KQ3:KX3)</f>
        <v>1108071.3830088465</v>
      </c>
      <c r="KZ3" s="54">
        <f>KY3/$KY$13</f>
        <v>0.47484576938447287</v>
      </c>
      <c r="LA3" s="54">
        <f>KY3/$KY$8</f>
        <v>0.73715376714412939</v>
      </c>
      <c r="LB3" s="48">
        <f>LB$2*KZ3</f>
        <v>0</v>
      </c>
      <c r="LC3" s="48">
        <f>LC2*LA3</f>
        <v>0</v>
      </c>
      <c r="LD3" s="10"/>
      <c r="LE3" s="10">
        <f t="shared" ref="LE3:LE7" si="43">LE$2*KZ3</f>
        <v>5.6791554018382957</v>
      </c>
      <c r="LF3" s="10">
        <f>LF$2*KZ3</f>
        <v>2163.1599024309662</v>
      </c>
      <c r="LG3" s="10">
        <f>LG$2*KZ3</f>
        <v>9943.2276747916167</v>
      </c>
      <c r="LH3" s="10">
        <f>LH$2*KZ3</f>
        <v>-712.06447039587397</v>
      </c>
      <c r="LI3" s="10">
        <f>LI$2*KZ3</f>
        <v>29371.566071445795</v>
      </c>
      <c r="LJ3" s="10"/>
      <c r="LK3" s="10">
        <f>KY3+SUM(LB3:LI3)</f>
        <v>1148842.951342521</v>
      </c>
      <c r="LL3" s="54">
        <f>LK3/$LK$13</f>
        <v>0.47523518529556558</v>
      </c>
      <c r="LM3" s="52">
        <f>LK3/$LK$8</f>
        <v>0.73715376714412939</v>
      </c>
      <c r="LN3" s="48">
        <f>LN$2*LL3</f>
        <v>0</v>
      </c>
      <c r="LO3" s="48">
        <f>LO2*LM3</f>
        <v>0</v>
      </c>
      <c r="LP3" s="10"/>
      <c r="LQ3" s="10">
        <f t="shared" ref="LQ3:LQ7" si="44">LQ$2*LL3</f>
        <v>2270.4360977495644</v>
      </c>
      <c r="LR3" s="10">
        <f>LR$2*LL3</f>
        <v>1474.6357705647281</v>
      </c>
      <c r="LS3" s="10">
        <f>LS$2*LL3</f>
        <v>7356.8117530420614</v>
      </c>
      <c r="LT3" s="10">
        <f>LT$2*LL3</f>
        <v>-732.57979048496725</v>
      </c>
      <c r="LU3" s="10">
        <f>LU$2*LL3</f>
        <v>-5178.8849364621319</v>
      </c>
      <c r="LV3" s="10"/>
      <c r="LW3" s="10">
        <f>LK3+SUM(LN3:LU3)</f>
        <v>1154033.3702369302</v>
      </c>
      <c r="LX3" s="54">
        <f>LW3/$LW$13</f>
        <v>0.47523518529556558</v>
      </c>
      <c r="LY3" s="52">
        <f>LW3/$LW$8</f>
        <v>0.73715376714412939</v>
      </c>
      <c r="LZ3" s="48">
        <f>LZ$2*LX3</f>
        <v>0</v>
      </c>
      <c r="MA3" s="48">
        <f>MA2*LY3</f>
        <v>-13176.623587701313</v>
      </c>
      <c r="MB3" s="10"/>
      <c r="MC3" s="10">
        <f t="shared" ref="MC3:MC7" si="45">MC$2*LX3</f>
        <v>-9240.3683911462122</v>
      </c>
      <c r="MD3" s="10">
        <f>MD$2*LX3</f>
        <v>1861.4867160990245</v>
      </c>
      <c r="ME3" s="10">
        <f>ME$2*LX3</f>
        <v>707.37806860874343</v>
      </c>
      <c r="MF3" s="10">
        <f>MF$2*LX3</f>
        <v>-735.17457459668105</v>
      </c>
      <c r="MG3" s="10">
        <f>MG$2*LX3</f>
        <v>18011.63213088717</v>
      </c>
      <c r="MH3" s="10"/>
      <c r="MI3" s="10">
        <f>LW3+SUM(LZ3:MG3)</f>
        <v>1151461.7005990809</v>
      </c>
      <c r="MJ3" s="54">
        <f>MI3/$MI$13</f>
        <v>0.47331072387930662</v>
      </c>
      <c r="MK3" s="52">
        <f>MI3/$MI$8</f>
        <v>0.73715376714412939</v>
      </c>
      <c r="ML3" s="48">
        <f>ML$2*MJ3</f>
        <v>0</v>
      </c>
      <c r="MM3" s="48">
        <f>MM2*MK3</f>
        <v>0</v>
      </c>
      <c r="MN3" s="10"/>
      <c r="MO3" s="10">
        <f t="shared" ref="MO3:MO7" si="46">MO$2*MJ3</f>
        <v>0</v>
      </c>
      <c r="MP3" s="10">
        <f>MP$2*MJ3</f>
        <v>1479.8911741389504</v>
      </c>
      <c r="MQ3" s="10">
        <f>MQ$2*MJ3</f>
        <v>31420.434218971724</v>
      </c>
      <c r="MR3" s="10">
        <f>MR$2*MJ3</f>
        <v>-733.24824032658307</v>
      </c>
      <c r="MS3" s="10">
        <f>MS$2*MJ3</f>
        <v>-18958.001933583462</v>
      </c>
      <c r="MT3" s="10"/>
      <c r="MU3" s="10">
        <f>MI3+SUM(ML3:MS3)</f>
        <v>1164670.7758182816</v>
      </c>
      <c r="MV3" s="54">
        <f>MU3/$MU$13</f>
        <v>0.47331072387930667</v>
      </c>
      <c r="MW3" s="52">
        <f>MU3/$MU$8</f>
        <v>0.73715376714412928</v>
      </c>
      <c r="MX3" s="48">
        <f>MX$2*MV3</f>
        <v>0</v>
      </c>
      <c r="MY3" s="48">
        <f>MY2*MW3</f>
        <v>0</v>
      </c>
      <c r="MZ3" s="10"/>
      <c r="NA3" s="10">
        <f t="shared" ref="NA3:NA7" si="47">NA$2*MV3</f>
        <v>0</v>
      </c>
      <c r="NB3" s="10">
        <f>NB$2*MV3</f>
        <v>1996.5902920762735</v>
      </c>
      <c r="NC3" s="10">
        <f>NC$2*MV3</f>
        <v>1214.5815809756439</v>
      </c>
      <c r="ND3" s="10">
        <f>ND$2*MV3</f>
        <v>-858.17860589452619</v>
      </c>
      <c r="NE3" s="10">
        <f>NE$2*MV3</f>
        <v>3501.0462927845601</v>
      </c>
      <c r="NF3" s="10"/>
      <c r="NG3" s="10">
        <f>MU3+SUM(MX3:NE3)</f>
        <v>1170524.8153782235</v>
      </c>
      <c r="NH3" s="54">
        <f>NG3/$NG$13</f>
        <v>0.47331072387930662</v>
      </c>
      <c r="NI3" s="52">
        <f>NG3/$NG$8</f>
        <v>0.73715376714412928</v>
      </c>
      <c r="NJ3" s="48">
        <f>NJ$2*NH3</f>
        <v>0</v>
      </c>
      <c r="NK3" s="48">
        <f>NK2*NI3</f>
        <v>0</v>
      </c>
      <c r="NL3" s="10"/>
      <c r="NM3" s="10">
        <f t="shared" ref="NM3:NM7" si="48">NM$2*NH3</f>
        <v>0</v>
      </c>
      <c r="NN3" s="10">
        <f>NN$2*NH3</f>
        <v>1820.4903041497382</v>
      </c>
      <c r="NO3" s="10">
        <f>NO$2*NH3</f>
        <v>335.23178640199649</v>
      </c>
      <c r="NP3" s="10">
        <f>NP$2*NH3</f>
        <v>-742.78071830551221</v>
      </c>
      <c r="NQ3" s="10">
        <f>NQ$2*NH3</f>
        <v>-22158.969227428541</v>
      </c>
      <c r="NR3" s="10"/>
      <c r="NS3" s="10">
        <f>NG3+SUM(NJ3:NQ3)</f>
        <v>1149778.7875230412</v>
      </c>
      <c r="NT3" s="54">
        <f>NS3/$NS$13</f>
        <v>0.47331072387930662</v>
      </c>
      <c r="NU3" s="52">
        <f>NS3/$NS$8</f>
        <v>0.73715376714412939</v>
      </c>
      <c r="NV3" s="48">
        <f>NV$2*NT3</f>
        <v>0</v>
      </c>
      <c r="NW3" s="48">
        <f>NW2*NU3</f>
        <v>-13176.623587701313</v>
      </c>
      <c r="NX3" s="10"/>
      <c r="NY3" s="10">
        <f t="shared" ref="NY3:NY7" si="49">NY$2*NT3</f>
        <v>0</v>
      </c>
      <c r="NZ3" s="10">
        <f>NZ$2*NT3</f>
        <v>2055.8961257783499</v>
      </c>
      <c r="OA3" s="10">
        <f>OA$2*NT3</f>
        <v>2385.2588592042434</v>
      </c>
      <c r="OB3" s="10">
        <f>OB$2*NT3</f>
        <v>-732.41048034531673</v>
      </c>
      <c r="OC3" s="10">
        <f>OC$2*NT3</f>
        <v>25933.825773977282</v>
      </c>
      <c r="OD3" s="10"/>
      <c r="OE3" s="10">
        <f>NS3+SUM(NV3:OC3)</f>
        <v>1166244.7342139545</v>
      </c>
      <c r="OF3" s="54">
        <f>OE3/$OE$13</f>
        <v>0.47278871058159971</v>
      </c>
      <c r="OG3" s="52">
        <f>OE3/$OE$8</f>
        <v>0.73715376714412939</v>
      </c>
      <c r="OH3" s="48">
        <f>OH$2*OF3</f>
        <v>0</v>
      </c>
      <c r="OI3" s="48">
        <f>OI2*OG3</f>
        <v>0</v>
      </c>
      <c r="OJ3" s="10"/>
      <c r="OK3" s="10">
        <f t="shared" ref="OK3:OK7" si="50">OK$2*OF3</f>
        <v>0</v>
      </c>
      <c r="OL3" s="10">
        <f>OL$2*OF3</f>
        <v>1397.7430881892299</v>
      </c>
      <c r="OM3" s="10">
        <f>OM$2*OF3</f>
        <v>-1119.1003337208581</v>
      </c>
      <c r="ON3" s="10">
        <f>ON$2*OF3</f>
        <v>-740.46749485158409</v>
      </c>
      <c r="OO3" s="10">
        <f>OO$2*OF3</f>
        <v>-18805.568105900016</v>
      </c>
      <c r="OP3" s="10"/>
      <c r="OQ3" s="10">
        <f>OE3+SUM(OH3:OO3)</f>
        <v>1146977.3413676713</v>
      </c>
      <c r="OR3" s="54">
        <f>OQ3/$OQ$13</f>
        <v>0.53950449233742026</v>
      </c>
      <c r="OS3" s="52">
        <f>OQ3/$OQ$8</f>
        <v>0.73715376714412939</v>
      </c>
      <c r="OT3" s="48">
        <f>OT$2*OR3</f>
        <v>0</v>
      </c>
      <c r="OU3" s="48">
        <f>OU2*OS3</f>
        <v>-115160.60885376282</v>
      </c>
      <c r="OV3" s="48">
        <f>$OV$2*OS3</f>
        <v>-13140.50305311125</v>
      </c>
      <c r="OW3" s="10"/>
      <c r="OX3" s="10">
        <f t="shared" ref="OX3:OX7" si="51">OX$2*OR3</f>
        <v>0</v>
      </c>
      <c r="OY3" s="10">
        <f>OY$2*OR3</f>
        <v>2089.1232456781927</v>
      </c>
      <c r="OZ3" s="10">
        <f>OZ$2*OR3</f>
        <v>9513.5305021143722</v>
      </c>
      <c r="PA3" s="10">
        <f>PA$2*OR3</f>
        <v>-753.03497535964777</v>
      </c>
      <c r="PB3" s="10">
        <f>PB$2*OR3</f>
        <v>26456.523417758122</v>
      </c>
      <c r="PC3" s="10"/>
      <c r="PD3" s="10">
        <f>OQ3+SUM(OT3:PB3)</f>
        <v>1055982.3716509882</v>
      </c>
      <c r="PE3" s="54">
        <f>PD3/$PD$13</f>
        <v>0.58753627458660618</v>
      </c>
      <c r="PF3" s="52">
        <f>PD3/$PD$8</f>
        <v>0.73715376714412928</v>
      </c>
      <c r="PG3" s="48">
        <f>PG$2*PE3</f>
        <v>0</v>
      </c>
      <c r="PH3" s="48">
        <f>PH2*PF3</f>
        <v>0</v>
      </c>
      <c r="PI3" s="48">
        <f>$PI$2*PF3</f>
        <v>0</v>
      </c>
      <c r="PJ3" s="10"/>
      <c r="PK3" s="10">
        <f t="shared" ref="PK3:PK7" si="52">PK$2*PE3</f>
        <v>0</v>
      </c>
      <c r="PL3" s="10">
        <f>PL$2*PE3</f>
        <v>1349.2888053136328</v>
      </c>
      <c r="PM3" s="10">
        <f>PM$2*PE3</f>
        <v>0</v>
      </c>
      <c r="PN3" s="10">
        <f>PN$2*PE3</f>
        <v>-703.70982216061577</v>
      </c>
      <c r="PO3" s="10">
        <f>PO$2*PE3</f>
        <v>28887.149247364341</v>
      </c>
      <c r="PP3" s="10">
        <f>PD3+SUM(PG3:PO3)</f>
        <v>1085515.0998815056</v>
      </c>
      <c r="PQ3" s="10"/>
      <c r="PR3" s="10">
        <f>PD3+SUM(PG3:PO3)</f>
        <v>1085515.0998815056</v>
      </c>
      <c r="PS3" s="54">
        <f>PR3/$PR$13</f>
        <v>0.58753627458660629</v>
      </c>
      <c r="PT3" s="52">
        <f>PR3/$PR$8</f>
        <v>0.73715376714412939</v>
      </c>
      <c r="PU3" s="48">
        <f>PU$2*PS3</f>
        <v>1846.0095979373875</v>
      </c>
      <c r="PV3" s="48">
        <f>PV2*PT3</f>
        <v>0</v>
      </c>
      <c r="PW3" s="48">
        <f>$PI$2*PT3</f>
        <v>0</v>
      </c>
      <c r="PX3" s="10"/>
      <c r="PY3" s="10">
        <f t="shared" ref="PY3:PY7" si="53">PY$2*PS3</f>
        <v>-1850.8978997419481</v>
      </c>
      <c r="PZ3" s="10">
        <f>PZ$2*PS3</f>
        <v>1850.8978997419481</v>
      </c>
      <c r="QA3" s="10">
        <f>QA$2*PS3</f>
        <v>1983.428457200449</v>
      </c>
      <c r="QB3" s="10">
        <f>QB$2*PS3</f>
        <v>-723.38641199652136</v>
      </c>
      <c r="QC3" s="10">
        <f>QC$2*PS3</f>
        <v>12307.045964049945</v>
      </c>
      <c r="QD3" s="10"/>
      <c r="QE3" s="10">
        <f>PR3+SUM(PU3:QC3)</f>
        <v>1100928.1974886968</v>
      </c>
      <c r="QF3" s="54">
        <f>QE3/$QE$13</f>
        <v>0.58753627458660618</v>
      </c>
      <c r="QG3" s="52">
        <f>QE3/$QE$8</f>
        <v>0.73715376714412939</v>
      </c>
      <c r="QH3" s="48">
        <f>QH$2*QF3</f>
        <v>0</v>
      </c>
      <c r="QI3" s="48">
        <f>QI2*QG3</f>
        <v>-159007.75334182443</v>
      </c>
      <c r="QJ3" s="48">
        <f>QJ$2*QG3</f>
        <v>-13140.50305311125</v>
      </c>
      <c r="QK3" s="10"/>
      <c r="QL3" s="10">
        <f t="shared" ref="QL3:QL7" si="54">QL$2*QF3</f>
        <v>0</v>
      </c>
      <c r="QM3" s="10">
        <f>QM$2*QF3</f>
        <v>4352.7566149121258</v>
      </c>
      <c r="QN3" s="10">
        <f>QN$2*QF3</f>
        <v>22044.607787724788</v>
      </c>
      <c r="QO3" s="10">
        <f>QO$2*QF3</f>
        <v>-733.65654607629517</v>
      </c>
      <c r="QP3" s="10">
        <f>QP$2*QF3</f>
        <v>-14138.208520328526</v>
      </c>
      <c r="QQ3" s="10"/>
      <c r="QR3" s="10">
        <f>QE3+SUM(QH3:QP3)</f>
        <v>940305.44042999321</v>
      </c>
      <c r="QS3" s="54">
        <f>QR3/$QR$13</f>
        <v>0.56990671889526356</v>
      </c>
      <c r="QT3" s="52">
        <f>QR3/$QR$8</f>
        <v>0.73715376714412939</v>
      </c>
      <c r="QU3" s="48">
        <f>QU$2*QS3</f>
        <v>0</v>
      </c>
      <c r="QV3" s="48">
        <f>QV2*QT3</f>
        <v>-93793.042210138141</v>
      </c>
      <c r="QW3" s="48">
        <f>QW$2*QT3</f>
        <v>0</v>
      </c>
      <c r="QX3" s="10"/>
      <c r="QY3" s="10">
        <f t="shared" ref="QY3:QY7" si="55">QY$2*QS3</f>
        <v>0</v>
      </c>
      <c r="QZ3" s="10">
        <f>QZ$2*QS3</f>
        <v>1657.3628264208828</v>
      </c>
      <c r="RA3" s="10">
        <f>RA$2*QS3</f>
        <v>13592.235352181713</v>
      </c>
      <c r="RB3" s="10">
        <f>RB$2*QS3</f>
        <v>-626.61813649253122</v>
      </c>
      <c r="RC3" s="10">
        <f>RC$2*QS3</f>
        <v>-36295.586516543575</v>
      </c>
      <c r="RD3" s="10"/>
      <c r="RE3" s="10">
        <f>QR3+SUM(QU3:RC3)</f>
        <v>824839.79174542159</v>
      </c>
      <c r="RF3" s="54">
        <f>RE3/$RE$13</f>
        <v>0.56918177052936192</v>
      </c>
      <c r="RG3" s="52">
        <f>RE3/$RE$8</f>
        <v>0.73715376714412939</v>
      </c>
      <c r="RH3" s="48">
        <f>RH$2*RF3</f>
        <v>0</v>
      </c>
      <c r="RI3" s="48">
        <f>RI2*RG3</f>
        <v>0</v>
      </c>
      <c r="RJ3" s="48">
        <f>RJ$2*RG3</f>
        <v>-18428.844178603234</v>
      </c>
      <c r="RK3" s="10"/>
      <c r="RL3" s="10">
        <f t="shared" ref="RL3:RL7" si="56">RL$2*RF3</f>
        <v>0</v>
      </c>
      <c r="RM3" s="10">
        <f>RM$2*RF3</f>
        <v>1209.8527714372117</v>
      </c>
      <c r="RN3" s="10">
        <f>RN$2*RF3</f>
        <v>0</v>
      </c>
      <c r="RO3" s="10">
        <f>RO$2*RF3</f>
        <v>-549.67591125332069</v>
      </c>
      <c r="RP3" s="10">
        <f>RP$2*RF3</f>
        <v>26921.00570341972</v>
      </c>
      <c r="RQ3" s="10"/>
      <c r="RR3" s="10">
        <f>RE3+SUM(RH3:RP3)</f>
        <v>833992.13013042195</v>
      </c>
      <c r="RS3" s="54">
        <f>RR3/$RR$13</f>
        <v>0.55820813426455418</v>
      </c>
      <c r="RT3" s="52">
        <f>RR3/$RR$8</f>
        <v>0.72121693273976539</v>
      </c>
      <c r="RU3" s="48">
        <f>RU$2*RS3</f>
        <v>0</v>
      </c>
      <c r="RV3" s="48">
        <f>$RV$2*RT3</f>
        <v>-25242.592645891789</v>
      </c>
      <c r="RW3" s="48">
        <f>RW$2*RT3</f>
        <v>-12856.413043019058</v>
      </c>
      <c r="RX3" s="10"/>
      <c r="RY3" s="10">
        <f t="shared" ref="RY3:RY7" si="57">RY$2*RS3</f>
        <v>0</v>
      </c>
      <c r="RZ3" s="10">
        <f>RZ$2*RS3</f>
        <v>1537.1433214056456</v>
      </c>
      <c r="SA3" s="10">
        <f>SA$2*RS3</f>
        <v>11415.18330118851</v>
      </c>
      <c r="SB3" s="10">
        <f>SB$2*RS3</f>
        <v>-555.77434679916075</v>
      </c>
      <c r="SC3" s="10">
        <f>SC$2*RS3</f>
        <v>-9066.4779196196578</v>
      </c>
      <c r="SD3" s="10"/>
      <c r="SE3" s="10">
        <f>RR3+SUM(RU3:SC3)</f>
        <v>799223.19879768649</v>
      </c>
      <c r="SF3" s="54">
        <f>SE3/$SE$13</f>
        <v>0.55313172875922068</v>
      </c>
      <c r="SG3" s="52">
        <f>SE3/$SE$8</f>
        <v>0.72121693273976539</v>
      </c>
      <c r="SH3" s="48">
        <f>SH$2*SF3</f>
        <v>0</v>
      </c>
      <c r="SI3" s="48">
        <f>$SI$2*SG3</f>
        <v>0</v>
      </c>
      <c r="SJ3" s="48">
        <f>SJ$2*SG3</f>
        <v>0</v>
      </c>
      <c r="SK3" s="10"/>
      <c r="SL3" s="10">
        <f t="shared" ref="SL3:SL7" si="58">SL$2*SF3</f>
        <v>0</v>
      </c>
      <c r="SM3" s="10">
        <f>SM$2*SF3</f>
        <v>918.56373668128742</v>
      </c>
      <c r="SN3" s="10">
        <f>SN$2*SF3</f>
        <v>9.2594251394293536</v>
      </c>
      <c r="SO3" s="10">
        <f>SO$2*SF3</f>
        <v>-532.60501030496596</v>
      </c>
      <c r="SP3" s="10">
        <f>SP$2*SF3</f>
        <v>-4537.5165731650895</v>
      </c>
      <c r="SQ3" s="10"/>
      <c r="SR3" s="10">
        <f>SE3+SUM(SH3:SP3)</f>
        <v>795080.90037603711</v>
      </c>
      <c r="SS3" s="54">
        <f>SR3/$SR$13</f>
        <v>0.55313172875922056</v>
      </c>
      <c r="ST3" s="52">
        <f>SR3/$SR$8</f>
        <v>0.72121693273976539</v>
      </c>
      <c r="SU3" s="48">
        <f>SU$2*SS3</f>
        <v>1246.9137935073359</v>
      </c>
      <c r="SV3" s="48">
        <f>$SV$2*ST3</f>
        <v>-8623.8649272038147</v>
      </c>
      <c r="SW3" s="48">
        <f>SW$2*ST3</f>
        <v>0</v>
      </c>
      <c r="SX3" s="10"/>
      <c r="SY3" s="10">
        <f t="shared" ref="SY3:SY7" si="59">SY$2*SS3</f>
        <v>-1251.5158494906125</v>
      </c>
      <c r="SZ3" s="10">
        <f>SZ$2*SS3</f>
        <v>1251.5158494906125</v>
      </c>
      <c r="TA3" s="10">
        <f>TA$2*SS3</f>
        <v>0</v>
      </c>
      <c r="TB3" s="10">
        <f>TB$2*SS3</f>
        <v>-529.84488297845735</v>
      </c>
      <c r="TC3" s="10">
        <f>TC$2*SS3</f>
        <v>14277.436182733001</v>
      </c>
      <c r="TD3" s="10"/>
      <c r="TE3" s="10">
        <f>SR3+SUM(SU3:TC3)</f>
        <v>801451.5405420952</v>
      </c>
      <c r="TF3" s="54">
        <f>TE3/$TE$13</f>
        <v>0.55210778775391323</v>
      </c>
      <c r="TG3" s="52">
        <f>TE3/$TE$8</f>
        <v>0.72121693273976539</v>
      </c>
      <c r="TH3" s="48">
        <f>TH$2*TF3</f>
        <v>1315.065539651046</v>
      </c>
      <c r="TI3" s="48">
        <f>$TI$2*TG3</f>
        <v>0</v>
      </c>
      <c r="TJ3" s="48">
        <f>TJ$2*TG3</f>
        <v>-15204.20494850547</v>
      </c>
      <c r="TK3" s="10"/>
      <c r="TL3" s="10">
        <f t="shared" ref="TL3:TL6" si="60">TL$2*TF3</f>
        <v>-1315.6176474387998</v>
      </c>
      <c r="TM3" s="10">
        <f>TM$2*TF3</f>
        <v>1453.6445943772783</v>
      </c>
      <c r="TN3" s="10">
        <f>TN$2*TF3</f>
        <v>5168.2810011643815</v>
      </c>
      <c r="TO3" s="10">
        <f>TO$2*TF3</f>
        <v>-672.1139365001037</v>
      </c>
      <c r="TP3" s="10">
        <f>TP$2*TF3</f>
        <v>8781.9534568049276</v>
      </c>
      <c r="TQ3" s="10"/>
      <c r="TR3" s="10">
        <f>TE3+SUM(TH3:TP3)</f>
        <v>800978.54860164842</v>
      </c>
      <c r="TS3" s="54">
        <f>TR3/$TR$13</f>
        <v>0.55212409454506939</v>
      </c>
      <c r="TT3" s="52">
        <f>TR3/$TR$8</f>
        <v>0.7212169327397655</v>
      </c>
      <c r="TU3" s="48">
        <f>TU$2*TS3</f>
        <v>0</v>
      </c>
      <c r="TV3" s="48">
        <f>$TI$2*TT3</f>
        <v>0</v>
      </c>
      <c r="TW3" s="48">
        <f>TW$2*TT3</f>
        <v>0</v>
      </c>
      <c r="TX3" s="10"/>
      <c r="TY3" s="10">
        <f t="shared" ref="TY3:TY6" si="61">TY$2*TS3</f>
        <v>0</v>
      </c>
      <c r="TZ3" s="10">
        <f>TZ$2*TS3</f>
        <v>1476.9871653175151</v>
      </c>
      <c r="UA3" s="10">
        <f>UA$2*TS3</f>
        <v>5596.0261540568235</v>
      </c>
      <c r="UB3" s="10">
        <f>UB$2*TS3</f>
        <v>-533.77148964239132</v>
      </c>
      <c r="UC3" s="10">
        <f>UC$2*TS3</f>
        <v>-21006.803456179892</v>
      </c>
      <c r="UD3" s="10"/>
      <c r="UE3" s="10">
        <f>TR3+SUM(TU3:UC3)</f>
        <v>786510.98697520047</v>
      </c>
      <c r="UF3" s="54">
        <f>UE3/$UE$13</f>
        <v>0.57351933702645019</v>
      </c>
      <c r="UG3" s="52">
        <f>UE3/$UE$8</f>
        <v>0.7212169327397655</v>
      </c>
      <c r="UH3" s="48">
        <f>UH$2*UF3</f>
        <v>0</v>
      </c>
      <c r="UI3" s="48">
        <f>$TI$2*UG3</f>
        <v>0</v>
      </c>
      <c r="UJ3" s="48">
        <f>UJ$2*UG3</f>
        <v>0</v>
      </c>
      <c r="UK3" s="10"/>
      <c r="UL3" s="10">
        <f t="shared" ref="UL3:UL6" si="62">UL$2*UF3</f>
        <v>0</v>
      </c>
      <c r="UM3" s="10">
        <f>UM$2*UF3</f>
        <v>850.13918366104758</v>
      </c>
      <c r="UN3" s="10">
        <f>UN$2*UF3</f>
        <v>20101.955996257744</v>
      </c>
      <c r="UO3" s="10">
        <f>UO$2*UF3</f>
        <v>-524.13358691510257</v>
      </c>
      <c r="UP3" s="10">
        <f>UP$2*UF3</f>
        <v>-1159.0424337768641</v>
      </c>
      <c r="UQ3" s="10"/>
      <c r="UR3" s="10">
        <f>UE3+SUM(UH3:UP3)</f>
        <v>805779.90613442729</v>
      </c>
      <c r="US3" s="54">
        <f>UR3/$UR$13</f>
        <v>0.57474288682621455</v>
      </c>
      <c r="UT3" s="52">
        <f>UR3/$UR$8</f>
        <v>0.72121693273976539</v>
      </c>
      <c r="UU3" s="48">
        <f>UU$2*US3</f>
        <v>1259.5605313373858</v>
      </c>
      <c r="UV3" s="48">
        <f>$TI$2*UT3</f>
        <v>0</v>
      </c>
      <c r="UW3" s="48">
        <f>UW$2*UT3</f>
        <v>0</v>
      </c>
      <c r="UX3" s="10"/>
      <c r="UY3" s="10">
        <f t="shared" ref="UY3:UY6" si="63">UY$2*US3</f>
        <v>-1796.1692276226809</v>
      </c>
      <c r="UZ3" s="10">
        <f>UZ$2*US3</f>
        <v>1258.2616124131587</v>
      </c>
      <c r="VA3" s="10">
        <f>VA$2*US3</f>
        <v>15578.911721164954</v>
      </c>
      <c r="VB3" s="10">
        <f>VB$2*US3</f>
        <v>0</v>
      </c>
      <c r="VC3" s="10">
        <f>VC$2*US3</f>
        <v>-32516.515626787077</v>
      </c>
      <c r="VD3" s="10"/>
      <c r="VE3" s="10">
        <f>UR3+SUM(UU3:VC3)</f>
        <v>789563.95514493308</v>
      </c>
      <c r="VF3" s="54">
        <f>VE3/$VE$13</f>
        <v>0.57474288682621444</v>
      </c>
      <c r="VG3" s="52">
        <f>VE3/$VE$8</f>
        <v>0.72121693273976539</v>
      </c>
      <c r="VH3" s="48">
        <f>VH$2*VF3</f>
        <v>600.1925018548792</v>
      </c>
      <c r="VI3" s="48">
        <f>$TI$2*VG3</f>
        <v>0</v>
      </c>
      <c r="VJ3" s="48">
        <f>VJ$2*VG3</f>
        <v>0</v>
      </c>
      <c r="VK3" s="10"/>
      <c r="VL3" s="10">
        <f t="shared" ref="VL3:VL6" si="64">VL$2*VF3</f>
        <v>-599.59476925257991</v>
      </c>
      <c r="VM3" s="10">
        <f>VM$2*VF3</f>
        <v>599.57177953710698</v>
      </c>
      <c r="VN3" s="10">
        <f>VN$2*VF3</f>
        <v>1758.558053108773</v>
      </c>
      <c r="VO3" s="10">
        <f>VO$2*VF3</f>
        <v>-1069.8666415403934</v>
      </c>
      <c r="VP3" s="10">
        <f>VP$2*VF3</f>
        <v>8128.9564838307197</v>
      </c>
      <c r="VQ3" s="10"/>
      <c r="VR3" s="10">
        <f>VE3+SUM(VH3:VP3)</f>
        <v>798981.77255247161</v>
      </c>
      <c r="VS3" s="54">
        <f>VR3/$VR$13</f>
        <v>0.57474288682621455</v>
      </c>
      <c r="VT3" s="52">
        <f>VR3/$VR$8</f>
        <v>0.7212169327397655</v>
      </c>
      <c r="VU3" s="48">
        <f>VU$2*VS3</f>
        <v>58634.004879659391</v>
      </c>
      <c r="VV3" s="48">
        <f>$TI$2*VT3</f>
        <v>0</v>
      </c>
      <c r="VW3" s="48">
        <f>VW$2*VT3</f>
        <v>0</v>
      </c>
      <c r="VX3" s="10"/>
      <c r="VY3" s="10">
        <f t="shared" ref="VY3:VY6" si="65">VY$2*VS3</f>
        <v>-58649.724097614082</v>
      </c>
      <c r="VZ3" s="10">
        <f>VZ$2*VS3</f>
        <v>1017.3811211154238</v>
      </c>
      <c r="WA3" s="10">
        <f>WA$2*VS3</f>
        <v>1208.4141618387209</v>
      </c>
      <c r="WB3" s="10">
        <f>WB$2*VS3</f>
        <v>-532.44181035580516</v>
      </c>
      <c r="WC3" s="10">
        <f>WC$2*VS3</f>
        <v>5073.6118026048289</v>
      </c>
      <c r="WD3" s="10"/>
      <c r="WE3" s="10">
        <f>VR3+SUM(VU3:WC3)</f>
        <v>805733.01860972005</v>
      </c>
      <c r="WF3" s="54">
        <f>WE3/$WE$13</f>
        <v>0.57474288682621444</v>
      </c>
      <c r="WG3" s="52">
        <f>WE3/$WE$8</f>
        <v>0.72121693273976539</v>
      </c>
      <c r="WH3" s="48">
        <f>WH$2*WF3</f>
        <v>224.80493275320552</v>
      </c>
      <c r="WI3" s="48">
        <f>$TI$2*WG3</f>
        <v>0</v>
      </c>
      <c r="WJ3" s="48">
        <f>WJ$2*WG3</f>
        <v>-10016.556460832286</v>
      </c>
      <c r="WK3" s="10"/>
      <c r="WL3" s="10">
        <f t="shared" ref="WL3:WL6" si="66">WL$2*WF3</f>
        <v>0</v>
      </c>
      <c r="WM3" s="10">
        <f>WM$2*WF3</f>
        <v>5237.0629321893348</v>
      </c>
      <c r="WN3" s="10">
        <f>WN$2*WF3</f>
        <v>8334.7719116031876</v>
      </c>
      <c r="WO3" s="10">
        <f>WO$2*WF3</f>
        <v>-536.93629973078612</v>
      </c>
      <c r="WP3" s="10">
        <f>WP$2*WF3</f>
        <v>-18959.664330054107</v>
      </c>
      <c r="WQ3" s="10"/>
      <c r="WR3" s="10">
        <f>WE3+SUM(WH3:WP3)</f>
        <v>790016.50129564863</v>
      </c>
      <c r="WS3" s="54">
        <f>WR3/$WR$13</f>
        <v>0.57460863953586838</v>
      </c>
      <c r="WT3" s="52">
        <f>WR3/$WR$8</f>
        <v>0.7212169327397655</v>
      </c>
      <c r="WU3" s="48">
        <f>WU$2*WS3</f>
        <v>906.14633237527369</v>
      </c>
      <c r="WV3" s="48">
        <f>$TI$2*WT3</f>
        <v>0</v>
      </c>
      <c r="WW3" s="48">
        <f>WW$2*WT3</f>
        <v>0</v>
      </c>
      <c r="WX3" s="10"/>
      <c r="WY3" s="10">
        <f t="shared" ref="WY3:WY6" si="67">WY$2*WS3</f>
        <v>-1207.775645526837</v>
      </c>
      <c r="WZ3" s="10">
        <f>WZ$2*WS3</f>
        <v>777.68682492063499</v>
      </c>
      <c r="XA3" s="10">
        <f>XA$2*WS3</f>
        <v>-2874.4854653645771</v>
      </c>
      <c r="XB3" s="10">
        <f>XB$2*WS3</f>
        <v>-526.4679277155534</v>
      </c>
      <c r="XC3" s="10">
        <f>XC$2*WS3</f>
        <v>-4531.2430635655555</v>
      </c>
      <c r="XD3" s="10"/>
      <c r="XE3" s="10">
        <f>WR3+SUM(WU3:XC3)</f>
        <v>782560.36235077202</v>
      </c>
      <c r="XF3" s="54">
        <f>XE3/$XE$13</f>
        <v>0.57460863953586838</v>
      </c>
      <c r="XG3" s="52">
        <f>XE3/$XE$8</f>
        <v>0.7212169327397655</v>
      </c>
      <c r="XH3" s="48">
        <f>XH$2*XF3</f>
        <v>0</v>
      </c>
      <c r="XI3" s="48">
        <f>$TI$2*XG3</f>
        <v>0</v>
      </c>
      <c r="XJ3" s="48">
        <f>XJ$2*XG3</f>
        <v>-11630.279347837512</v>
      </c>
      <c r="XK3" s="10"/>
      <c r="XL3" s="10">
        <f t="shared" ref="XL3:XL6" si="68">XL$2*XF3</f>
        <v>0</v>
      </c>
      <c r="XM3" s="10">
        <f>XM$2*XF3</f>
        <v>922.02276908564966</v>
      </c>
      <c r="XN3" s="10">
        <f>XN$2*XF3</f>
        <v>13004.617429098913</v>
      </c>
      <c r="XO3" s="10">
        <f>XO$2*XF3</f>
        <v>-521.49756298356806</v>
      </c>
      <c r="XP3" s="10">
        <f>XP$2*XF3</f>
        <v>13352.623405547416</v>
      </c>
      <c r="XQ3" s="10"/>
      <c r="XR3" s="10">
        <f>XE3+SUM(XH3:XP3)</f>
        <v>797687.84904368292</v>
      </c>
      <c r="XS3" s="54">
        <f>XR3/$XR$13</f>
        <v>0.59713215823166998</v>
      </c>
      <c r="XT3" s="52">
        <f>XR3/$XR$8</f>
        <v>0.7212169327397655</v>
      </c>
      <c r="XU3" s="48">
        <f>XU$2*XS3</f>
        <v>1183.175572284978</v>
      </c>
      <c r="XV3" s="48">
        <f>$TI$2*XT3</f>
        <v>0</v>
      </c>
      <c r="XW3" s="48">
        <f>XW$2*XT3</f>
        <v>0</v>
      </c>
      <c r="XX3" s="10"/>
      <c r="XY3" s="10">
        <f t="shared" ref="XY3:XY6" si="69">XY$2*XS3</f>
        <v>-1183.7727044432095</v>
      </c>
      <c r="XZ3" s="10">
        <f>XZ$2*XS3</f>
        <v>1183.7727044432095</v>
      </c>
      <c r="YA3" s="10">
        <f>YA$2*XS3</f>
        <v>39055.303411389148</v>
      </c>
      <c r="YB3" s="10">
        <f>YB$2*XS3</f>
        <v>-531.57898990099727</v>
      </c>
      <c r="YC3" s="10">
        <f>YC$2*XS3</f>
        <v>-43615.667388341812</v>
      </c>
      <c r="YD3" s="10"/>
      <c r="YE3" s="10">
        <f>XR3+SUM(XU3:YC3)</f>
        <v>793779.08164911426</v>
      </c>
      <c r="YF3" s="54">
        <f>YE3/$YE$13</f>
        <v>0.59713215823166987</v>
      </c>
      <c r="YG3" s="52">
        <f>YE3/$YE$8</f>
        <v>0.7212169327397655</v>
      </c>
      <c r="YH3" s="48">
        <f>YH$2*YF3</f>
        <v>1054.4637355781413</v>
      </c>
      <c r="YI3" s="48">
        <f>$TI$2*YG3</f>
        <v>0</v>
      </c>
      <c r="YJ3" s="48">
        <f>YJ$2*YG3</f>
        <v>0</v>
      </c>
      <c r="YK3" s="10"/>
      <c r="YL3" s="10">
        <f t="shared" ref="YL3:YL6" si="70">YL$2*YF3</f>
        <v>-1165.8945676257531</v>
      </c>
      <c r="YM3" s="10">
        <f>YM$2*YF3</f>
        <v>1165.8945676257531</v>
      </c>
      <c r="YN3" s="10">
        <f>YN$2*YF3</f>
        <v>94.060257564652645</v>
      </c>
      <c r="YO3" s="10">
        <f>YO$2*YF3</f>
        <v>-528.97549369110709</v>
      </c>
      <c r="YP3" s="10">
        <f>YP$2*YF3</f>
        <v>5575.9126097788512</v>
      </c>
      <c r="YQ3" s="10"/>
      <c r="YR3" s="10">
        <f>YE3+SUM(YH3:YP3)</f>
        <v>799974.54275834479</v>
      </c>
      <c r="YS3" s="54">
        <f>YR3/$YR$13</f>
        <v>0.59713215823166998</v>
      </c>
      <c r="YT3" s="52">
        <f>YR3/$YR$8</f>
        <v>0.7212169327397655</v>
      </c>
      <c r="YU3" s="48">
        <f>YU$2*YS3</f>
        <v>1093.8744580214316</v>
      </c>
      <c r="YV3" s="48">
        <f>$TI$2*YT3</f>
        <v>0</v>
      </c>
      <c r="YW3" s="48">
        <f>YW$2*YT3</f>
        <v>-11945.81175591116</v>
      </c>
      <c r="YX3" s="10"/>
      <c r="YY3" s="10">
        <f t="shared" ref="YY3:YY6" si="71">YY$2*YS3</f>
        <v>-1093.8744580214316</v>
      </c>
      <c r="YZ3" s="10">
        <f>YZ$2*YS3</f>
        <v>1083.4365878955421</v>
      </c>
      <c r="ZA3" s="10">
        <f>ZA$2*YS3</f>
        <v>4433.6704469406559</v>
      </c>
      <c r="ZB3" s="10">
        <f>ZB$2*YS3</f>
        <v>-533.1076482260703</v>
      </c>
      <c r="ZC3" s="10">
        <f>ZC$2*YS3</f>
        <v>-2412.5512596523399</v>
      </c>
      <c r="ZD3" s="10"/>
      <c r="ZE3" s="10">
        <f>YR3+SUM(YU3:ZC3)</f>
        <v>790600.17912939144</v>
      </c>
      <c r="ZF3" s="54">
        <f>ZE3/$ZE$13</f>
        <v>0.59849533275518518</v>
      </c>
      <c r="ZG3" s="52">
        <f>ZE3/$ZE$8</f>
        <v>0.72121693273976539</v>
      </c>
      <c r="ZH3" s="48">
        <f>ZH$2*ZF3</f>
        <v>1245.0977203572322</v>
      </c>
      <c r="ZI3" s="48">
        <f>$TI$2*ZG3</f>
        <v>0</v>
      </c>
      <c r="ZJ3" s="48">
        <f>ZJ$2*ZG3</f>
        <v>0</v>
      </c>
      <c r="ZK3" s="10"/>
      <c r="ZL3" s="10">
        <f t="shared" ref="ZL3:ZL6" si="72">ZL$2*ZF3</f>
        <v>-1245.6962156899874</v>
      </c>
      <c r="ZM3" s="10">
        <f>ZM$2*ZF3</f>
        <v>1395.3200488787836</v>
      </c>
      <c r="ZN3" s="10">
        <f>ZN$2*ZF3</f>
        <v>0</v>
      </c>
      <c r="ZO3" s="10">
        <f>ZO$2*ZF3</f>
        <v>-676.47927461318579</v>
      </c>
      <c r="ZP3" s="10">
        <f>ZP$2*ZF3</f>
        <v>-11027.055062741169</v>
      </c>
      <c r="ZQ3" s="10"/>
      <c r="ZR3" s="10">
        <f>ZE3+SUM(ZH3:ZP3)</f>
        <v>780291.36634558311</v>
      </c>
      <c r="ZS3" s="54">
        <f>ZR3/$ZR$13</f>
        <v>0.59849533734573535</v>
      </c>
      <c r="ZT3" s="52">
        <f>ZR3/$ZR$8</f>
        <v>0.72121693273976539</v>
      </c>
      <c r="ZU3" s="48">
        <f>ZU$2*ZS3</f>
        <v>955.95864748222266</v>
      </c>
      <c r="ZV3" s="48">
        <f>$TI$2*ZT3</f>
        <v>0</v>
      </c>
      <c r="ZW3" s="48">
        <f>ZW$2*ZT3</f>
        <v>0</v>
      </c>
      <c r="ZX3" s="10"/>
      <c r="ZY3" s="10">
        <f t="shared" ref="ZY3:ZY6" si="73">ZY$2*ZS3</f>
        <v>-955.95864748222266</v>
      </c>
      <c r="ZZ3" s="10">
        <f>ZZ$2*ZS3</f>
        <v>955.95864748222266</v>
      </c>
      <c r="AAA3" s="10">
        <f>AAA$2*ZS3</f>
        <v>0</v>
      </c>
      <c r="AAB3" s="10">
        <f>AAB$2*ZS3</f>
        <v>-519.98471899272181</v>
      </c>
      <c r="AAC3" s="10">
        <f>AAC$2*ZS3</f>
        <v>1745.0567949124543</v>
      </c>
      <c r="AAD3" s="10"/>
      <c r="AAE3" s="10">
        <f>ZR3+SUM(ZU3:AAC3)</f>
        <v>782472.39706898504</v>
      </c>
      <c r="AAF3" s="54">
        <f>AAE3/$AAE$13</f>
        <v>0.59849534648844949</v>
      </c>
      <c r="AAG3" s="52">
        <f>AAE3/$AAE$8</f>
        <v>0.72121693273976561</v>
      </c>
      <c r="AAH3" s="48">
        <f>AAH$2*AAF3</f>
        <v>781.6528773743097</v>
      </c>
      <c r="AAI3" s="48">
        <f>$TI$2*AAG3</f>
        <v>0</v>
      </c>
      <c r="AAJ3" s="48">
        <f>AAJ$2*AAG3</f>
        <v>25395.194936690201</v>
      </c>
      <c r="AAK3" s="10"/>
      <c r="AAL3" s="10">
        <f t="shared" ref="AAL3:AAL6" si="74">AAL$2*AAF3</f>
        <v>-784.83088766416336</v>
      </c>
      <c r="AAM3" s="10">
        <f>AAM$2*AAF3</f>
        <v>784.83088766416336</v>
      </c>
      <c r="AAN3" s="10">
        <f>AAN$2*AAF3</f>
        <v>0</v>
      </c>
      <c r="AAO3" s="10">
        <f>AAO$2*AAF3</f>
        <v>-521.43907062806159</v>
      </c>
      <c r="AAP3" s="10">
        <f>AAP$2*AAF3</f>
        <v>-35925.766449546325</v>
      </c>
      <c r="AAQ3" s="10"/>
      <c r="AAR3" s="10">
        <f>AAE3+SUM(AAH3:AAP3)</f>
        <v>772202.03936287516</v>
      </c>
      <c r="AAS3" s="54">
        <f>AAR3/$AAR$13</f>
        <v>0.60186335855503392</v>
      </c>
      <c r="AAT3" s="52">
        <f>AAR3/$AAR$8</f>
        <v>0.72121693273976561</v>
      </c>
      <c r="AAU3" s="48">
        <f>AAU$2*AAS3</f>
        <v>1293.2900034966424</v>
      </c>
      <c r="AAV3" s="48">
        <f>$TI$2*AAT3</f>
        <v>0</v>
      </c>
      <c r="AAW3" s="48">
        <f>AAW$2*AAT3</f>
        <v>0</v>
      </c>
      <c r="AAX3" s="10"/>
      <c r="AAY3" s="10">
        <f t="shared" ref="AAY3:AAY6" si="75">AAY$2*AAS3</f>
        <v>-1293.8918668551973</v>
      </c>
      <c r="AAZ3" s="10">
        <f>AAZ$2*AAS3</f>
        <v>1293.8918668551973</v>
      </c>
      <c r="ABA3" s="10">
        <f>ABA$2*AAS3</f>
        <v>10368.300077827569</v>
      </c>
      <c r="ABB3" s="10">
        <f>ABB$2*AAS3</f>
        <v>-514.59317156455404</v>
      </c>
      <c r="ABC3" s="10">
        <f>ABC$2*AAS3</f>
        <v>-27386.606460230465</v>
      </c>
      <c r="ABD3" s="10"/>
      <c r="ABE3" s="10">
        <f>AAR3+SUM(AAU3:ABC3)</f>
        <v>755962.42981240433</v>
      </c>
      <c r="ABF3" s="54">
        <f>ABE3/$ABE$13</f>
        <v>0.60186335885734998</v>
      </c>
      <c r="ABG3" s="52">
        <f>ABE3/$ABE$8</f>
        <v>0.7212169327397655</v>
      </c>
      <c r="ABH3" s="48">
        <f>ABH$2*ABF3</f>
        <v>938.53970316856305</v>
      </c>
      <c r="ABI3" s="48">
        <f>$TI$2*ABG3</f>
        <v>0</v>
      </c>
      <c r="ABJ3" s="48">
        <f>ABJ$2*ABG3</f>
        <v>0</v>
      </c>
      <c r="ABK3" s="10"/>
      <c r="ABL3" s="10">
        <f t="shared" ref="ABL3:ABL6" si="76">ABL$2*ABF3</f>
        <v>-938.53970316856305</v>
      </c>
      <c r="ABM3" s="10">
        <f>ABM$2*ABF3</f>
        <v>938.53970316856305</v>
      </c>
      <c r="ABN3" s="10">
        <f>ABN$2*ABF3</f>
        <v>-32.229782866811092</v>
      </c>
      <c r="ABO3" s="10">
        <f>ABO$2*ABF3</f>
        <v>-503.77166863077906</v>
      </c>
      <c r="ABP3" s="10">
        <f>ABP$2*ABF3</f>
        <v>34726.619029664398</v>
      </c>
      <c r="ABQ3" s="10"/>
      <c r="ABR3" s="10">
        <f>ABE3+SUM(ABH3:ABP3)</f>
        <v>791091.58709373965</v>
      </c>
      <c r="ABS3" s="54">
        <f>ABR3/$ABR$13</f>
        <v>0.60186335821900161</v>
      </c>
      <c r="ABT3" s="52">
        <f>ABR3/$ABR$8</f>
        <v>0.72121693273976539</v>
      </c>
      <c r="ABU3" s="48">
        <f>ABU$2*ABS3</f>
        <v>5.8561304754708861</v>
      </c>
      <c r="ABV3" s="48">
        <f>$TI$2*ABT3</f>
        <v>0</v>
      </c>
      <c r="ABW3" s="48">
        <f>ABW$2*ABT3</f>
        <v>-9073.0460450834689</v>
      </c>
      <c r="ABX3" s="10"/>
      <c r="ABY3" s="10">
        <f t="shared" ref="ABY3:ABY6" si="77">ABY$2*ABS3</f>
        <v>-5.8561304754708861</v>
      </c>
      <c r="ABZ3" s="10">
        <f>ABZ$2*ABS3</f>
        <v>856.53581961579005</v>
      </c>
      <c r="ACA3" s="10">
        <f>ACA$2*ABS3</f>
        <v>2528.1812039011561</v>
      </c>
      <c r="ACB3" s="10">
        <f>ACB$2*ABS3</f>
        <v>-527.18415273118785</v>
      </c>
      <c r="ACC3" s="10">
        <f>ACC$2*ABS3</f>
        <v>-2771.7613236059683</v>
      </c>
      <c r="ACD3" s="10"/>
      <c r="ACE3" s="10">
        <f>ABR3+SUM(ABU3:ACC3)</f>
        <v>782104.312595836</v>
      </c>
      <c r="ACF3" s="54">
        <f>ACE3/$ACE$13</f>
        <v>0.60071010973722339</v>
      </c>
      <c r="ACG3" s="52">
        <f>ACE3/$ACE$8</f>
        <v>0.7212169327397655</v>
      </c>
      <c r="ACH3" s="48">
        <f>ACH$2*ACF3</f>
        <v>24414.264521377547</v>
      </c>
      <c r="ACI3" s="48">
        <f>$TI$2*ACG3</f>
        <v>0</v>
      </c>
      <c r="ACJ3" s="48">
        <f>ACJ$2*ACG3</f>
        <v>0</v>
      </c>
      <c r="ACK3" s="10"/>
      <c r="ACL3" s="10">
        <f t="shared" ref="ACL3:ACL6" si="78">ACL$2*ACF3</f>
        <v>-42427.368120496336</v>
      </c>
      <c r="ACM3" s="10">
        <f>ACM$2*ACF3</f>
        <v>3470.9390566682605</v>
      </c>
      <c r="ACN3" s="10">
        <f>ACN$2*ACF3</f>
        <v>5450.2788682524115</v>
      </c>
      <c r="ACO3" s="10">
        <f>ACO$2*ACF3</f>
        <v>-521.19411251130714</v>
      </c>
      <c r="ACP3" s="10">
        <f>ACP$2*ACF3</f>
        <v>-24900.995894893225</v>
      </c>
      <c r="ACQ3" s="10"/>
      <c r="ACR3" s="10">
        <f>ACE3+SUM(ACH3:ACP3)</f>
        <v>747590.2369142333</v>
      </c>
      <c r="ACS3" s="54">
        <f>ACR3/$ACR$13</f>
        <v>0.60071011037625033</v>
      </c>
      <c r="ACT3" s="52">
        <f>ACR3/$ACR$8</f>
        <v>0.7212169327397655</v>
      </c>
      <c r="ACU3" s="48">
        <f>ACU$2*ACS3</f>
        <v>1016.9061032493315</v>
      </c>
      <c r="ACV3" s="48">
        <f>$TI$2*ACT3</f>
        <v>0</v>
      </c>
      <c r="ACW3" s="48">
        <f>ACW$2*ACT3</f>
        <v>0</v>
      </c>
      <c r="ACX3" s="10"/>
      <c r="ACY3" s="10">
        <f t="shared" ref="ACY3:ACY6" si="79">ACY$2*ACS3</f>
        <v>-1014.1188083371862</v>
      </c>
      <c r="ACZ3" s="10">
        <f>ACZ$2*ACS3</f>
        <v>944.40640002802206</v>
      </c>
      <c r="ADA3" s="10">
        <f>ADA$2*ACS3</f>
        <v>142.29621094592616</v>
      </c>
      <c r="ADB3" s="10">
        <f>ADB$2*ACS3</f>
        <v>-500.58975627984069</v>
      </c>
      <c r="ADC3" s="10">
        <f>ADC$2*ACS3</f>
        <v>-27044.029240149826</v>
      </c>
      <c r="ADD3" s="10"/>
      <c r="ADE3" s="10">
        <f>ACR3+SUM(ACU3:ADC3)</f>
        <v>721135.1078236897</v>
      </c>
      <c r="ADF3" s="54">
        <f>ADE3/$ADE$13</f>
        <v>0.60770007550552219</v>
      </c>
      <c r="ADG3" s="52">
        <f>ADE3/$ADE$8</f>
        <v>0.72121693273976539</v>
      </c>
      <c r="ADH3" s="48">
        <f>ADH$2*ADF3</f>
        <v>819.92109587356072</v>
      </c>
      <c r="ADI3" s="48">
        <f>$TI$2*ADG3</f>
        <v>0</v>
      </c>
      <c r="ADJ3" s="48">
        <f>ADJ$2*ADG3</f>
        <v>-9794.2629778232349</v>
      </c>
      <c r="ADK3" s="10"/>
      <c r="ADL3" s="10">
        <f t="shared" ref="ADL3:ADL6" si="80">ADL$2*ADF3</f>
        <v>-819.92109587356072</v>
      </c>
      <c r="ADM3" s="10">
        <f>ADM$2*ADF3</f>
        <v>842.83138872011887</v>
      </c>
      <c r="ADN3" s="10">
        <f>ADN$2*ADF3</f>
        <v>-60.02861345843548</v>
      </c>
      <c r="ADO3" s="10">
        <f>ADO$2*ADF3</f>
        <v>-506.41470392101684</v>
      </c>
      <c r="ADP3" s="10">
        <f>ADP$2*ADF3</f>
        <v>-2625.5924842246286</v>
      </c>
      <c r="ADQ3" s="10"/>
      <c r="ADR3" s="10">
        <f>ADE3+SUM(ADH3:ADP3)</f>
        <v>708991.64043298247</v>
      </c>
      <c r="ADS3" s="54">
        <f>ADR3/$ADR$13</f>
        <v>0.60638160296091181</v>
      </c>
      <c r="ADT3" s="52">
        <f>ADR3/$ADR$8</f>
        <v>0.72121693273976539</v>
      </c>
      <c r="ADU3" s="48">
        <f>ADU$2*ADS3</f>
        <v>1404.7860681314555</v>
      </c>
      <c r="ADV3" s="48">
        <f>$TI$2*ADT3</f>
        <v>0</v>
      </c>
      <c r="ADW3" s="48">
        <f>ADW$2*ADT3</f>
        <v>0</v>
      </c>
      <c r="ADX3" s="10"/>
      <c r="ADY3" s="10">
        <f t="shared" ref="ADY3:ADY6" si="81">ADY$2*ADS3</f>
        <v>-1405.3924497344165</v>
      </c>
      <c r="ADZ3" s="10">
        <f>ADZ$2*ADS3</f>
        <v>1382.53186330279</v>
      </c>
      <c r="AEA3" s="10">
        <f>AEA$2*ADS3</f>
        <v>-2422.6157801494346</v>
      </c>
      <c r="AEB3" s="10">
        <f>AEB$2*ADS3</f>
        <v>-505.31598119541667</v>
      </c>
      <c r="AEC3" s="10">
        <f>AEC$2*ADS3</f>
        <v>39826.549428501792</v>
      </c>
      <c r="AED3" s="10"/>
      <c r="AEE3" s="10">
        <f>ADR3+SUM(ADU3:AEC3)</f>
        <v>747272.1835818392</v>
      </c>
      <c r="AEF3" s="54">
        <f>AEE3/$AEE$13</f>
        <v>0.60885189744024004</v>
      </c>
      <c r="AEG3" s="52">
        <f>AEE3/$AEE$8</f>
        <v>0.7212169327397655</v>
      </c>
      <c r="AEH3" s="48">
        <f>AEH$2*AEF3</f>
        <v>1185.9095487961508</v>
      </c>
      <c r="AEI3" s="48">
        <f>$TI$2*AEG3</f>
        <v>0</v>
      </c>
      <c r="AEJ3" s="48">
        <f>AEJ$2*AEG3</f>
        <v>0</v>
      </c>
      <c r="AEK3" s="10"/>
      <c r="AEL3" s="10">
        <f>AEL$2*AEF3</f>
        <v>-1236.4686103595882</v>
      </c>
      <c r="AEM3" s="10">
        <f>AEM$2*AEF3</f>
        <v>1236.4686103595882</v>
      </c>
      <c r="AEN3" s="10">
        <f>AEN$2*AEF3</f>
        <v>0</v>
      </c>
      <c r="AEO3" s="10">
        <f>AEO$2*AEF3</f>
        <v>-507.37455169387528</v>
      </c>
      <c r="AEP3" s="10">
        <f>AEP$2*AEF3</f>
        <v>1520.461489401614</v>
      </c>
      <c r="AEQ3" s="10"/>
      <c r="AER3" s="10">
        <f>AEE3+SUM(AEH3:AEP3)</f>
        <v>749471.18006834306</v>
      </c>
      <c r="AES3" s="54">
        <f>AER3/$AER$13</f>
        <v>0.60885189739657486</v>
      </c>
      <c r="AET3" s="52">
        <f>AER3/$AER$8</f>
        <v>0.72121693273976539</v>
      </c>
      <c r="AEU3" s="48">
        <f>AEU$2*AES3</f>
        <v>847.57663784679789</v>
      </c>
      <c r="AEV3" s="48">
        <f>$TI$2*AET3</f>
        <v>0</v>
      </c>
      <c r="AEW3" s="48">
        <f>AEW$2*AET3</f>
        <v>-10876.088376932883</v>
      </c>
      <c r="AEX3" s="10"/>
      <c r="AEY3" s="10">
        <f>AEY$2*AES3</f>
        <v>-847.57663784679789</v>
      </c>
      <c r="AEZ3" s="10">
        <f>AEZ$2*AES3</f>
        <v>847.57663784679789</v>
      </c>
      <c r="AFA3" s="10">
        <f>AFA$2*AES3</f>
        <v>0</v>
      </c>
      <c r="AFB3" s="10">
        <f>AFB$2*AES3</f>
        <v>-507.37455165748776</v>
      </c>
      <c r="AFC3" s="10">
        <f>AFC$2*AES3</f>
        <v>5626.8691998027443</v>
      </c>
      <c r="AFD3" s="10"/>
      <c r="AFE3" s="10">
        <f>AER3+SUM(AEU3:AFC3)</f>
        <v>744562.16297740221</v>
      </c>
      <c r="AFF3" s="54">
        <f>AFE3/$AFE$13</f>
        <v>0.60746940900470447</v>
      </c>
      <c r="AFG3" s="52">
        <f>AFE3/$AFE$8</f>
        <v>0.7212169327397655</v>
      </c>
      <c r="AFH3" s="48">
        <f>AFH$2*AFF3</f>
        <v>1606.5743459947419</v>
      </c>
      <c r="AFI3" s="48">
        <f>$TI$2*AFG3</f>
        <v>0</v>
      </c>
      <c r="AFJ3" s="48">
        <f>AFJ$2*AFG3</f>
        <v>0</v>
      </c>
      <c r="AFK3" s="10"/>
      <c r="AFL3" s="10">
        <f>AFL$2*AFF3</f>
        <v>-1607.1818154037464</v>
      </c>
      <c r="AFM3" s="10">
        <f>AFM$2*AFF3</f>
        <v>1607.1818154037464</v>
      </c>
      <c r="AFN3" s="10">
        <f>AFN$2*AFF3</f>
        <v>-2476.6953033708105</v>
      </c>
      <c r="AFO3" s="10">
        <f>AFO$2*AFF3</f>
        <v>-658.08983485706642</v>
      </c>
      <c r="AFP3" s="10">
        <f>AFP$2*AFF3</f>
        <v>2459.1029892860342</v>
      </c>
      <c r="AFQ3" s="10"/>
      <c r="AFR3" s="10">
        <f>AFE3+SUM(AFH3:AFP3)</f>
        <v>745493.05517445516</v>
      </c>
      <c r="AFS3" s="54">
        <f>AFR3/$AFR$13</f>
        <v>0.60746940898613822</v>
      </c>
      <c r="AFT3" s="52">
        <f>AFR3/$AFR$8</f>
        <v>0.7212169327397655</v>
      </c>
      <c r="AFU3" s="48">
        <f>AFU$2*AFS3</f>
        <v>856.07018991962548</v>
      </c>
      <c r="AFV3" s="48">
        <f>$TI$2*AFT3</f>
        <v>0</v>
      </c>
      <c r="AFW3" s="48">
        <f>AFW$2*AFT3</f>
        <v>-10811.178852986306</v>
      </c>
      <c r="AFX3" s="10"/>
      <c r="AFY3" s="10">
        <f>AFY$2*AFS3</f>
        <v>-1785.4983856684169</v>
      </c>
      <c r="AFZ3" s="10">
        <f>AFZ$2*AFS3</f>
        <v>856.07018991962548</v>
      </c>
      <c r="AGA3" s="10">
        <f>AGA$2*AFS3</f>
        <v>0</v>
      </c>
      <c r="AGB3" s="10">
        <f>AGB$2*AFS3</f>
        <v>-506.22248259041856</v>
      </c>
      <c r="AGC3" s="10">
        <f>AGC$2*AFS3</f>
        <v>21474.760421562591</v>
      </c>
      <c r="AGD3" s="10"/>
      <c r="AGE3" s="10">
        <f>AFR3+SUM(AFU3:AGC3)</f>
        <v>755577.05625461182</v>
      </c>
      <c r="AGF3" s="54">
        <f>AGE3/$AGE$13</f>
        <v>0.60610163005748785</v>
      </c>
      <c r="AGG3" s="52">
        <f>AGE3/$AGE$8</f>
        <v>0.72121693273976539</v>
      </c>
      <c r="AGH3" s="48">
        <f>AGH$2*AGF3</f>
        <v>0</v>
      </c>
      <c r="AGI3" s="48">
        <f>$TI$2*AGG3</f>
        <v>0</v>
      </c>
      <c r="AGJ3" s="48">
        <f>AGJ$2*AGG3</f>
        <v>0</v>
      </c>
      <c r="AGK3" s="10"/>
      <c r="AGL3" s="10">
        <f>AGL$2*AGF3</f>
        <v>0</v>
      </c>
      <c r="AGM3" s="10">
        <f>AGM$2*AGF3</f>
        <v>933.3480221581267</v>
      </c>
      <c r="AGN3" s="10">
        <f>AGN$2*AGF3</f>
        <v>-859.04602332937918</v>
      </c>
      <c r="AGO3" s="10">
        <f>AGO$2*AGF3</f>
        <v>-505.0826713758064</v>
      </c>
      <c r="AGP3" s="10">
        <f>AGP$2*AGF3</f>
        <v>4080.5307362316325</v>
      </c>
      <c r="AGQ3" s="10"/>
      <c r="AGR3" s="10">
        <f>AGE3+SUM(AGH3:AGP3)</f>
        <v>759226.80631829635</v>
      </c>
      <c r="AGS3" s="54">
        <f>AGR3/$AGR$13</f>
        <v>0.6061016299873706</v>
      </c>
      <c r="AGT3" s="52">
        <f>AGR3/$AGR$8</f>
        <v>0.72121693273976539</v>
      </c>
      <c r="AGU3" s="48">
        <f>AGU$2*AGS3</f>
        <v>1319.9923738516952</v>
      </c>
      <c r="AGV3" s="48">
        <f>$TI$2*AGT3</f>
        <v>0</v>
      </c>
      <c r="AGW3" s="48">
        <f>AGW$2*AGT3</f>
        <v>0</v>
      </c>
      <c r="AGX3" s="10"/>
      <c r="AGY3" s="10">
        <f>AGY$2*AGS3</f>
        <v>-2748.5739157319276</v>
      </c>
      <c r="AGZ3" s="10">
        <f>AGZ$2*AGS3</f>
        <v>1418.8717937678348</v>
      </c>
      <c r="AHA3" s="10">
        <f>AHA$2*AGS3</f>
        <v>2243.8246003110453</v>
      </c>
      <c r="AHB3" s="10">
        <f>AHB$2*AGS3</f>
        <v>-505.9493966482575</v>
      </c>
      <c r="AHC3" s="10">
        <f>AHC$2*AGS3</f>
        <v>-806.63035426869214</v>
      </c>
      <c r="AHD3" s="10"/>
      <c r="AHE3" s="10">
        <f>AGR3+SUM(AGU3:AHC3)</f>
        <v>760148.34141957806</v>
      </c>
      <c r="AHF3" s="54">
        <f>AHE3/$AHE$13</f>
        <v>0.6061016299697729</v>
      </c>
      <c r="AHG3" s="52">
        <f>AHE3/$AHE$8</f>
        <v>0.72121693273976539</v>
      </c>
      <c r="AHH3" s="48">
        <f>AHH$2*AHF3</f>
        <v>924.54136533959195</v>
      </c>
      <c r="AHI3" s="48">
        <f>$TI$2*AHG3</f>
        <v>0</v>
      </c>
      <c r="AHJ3" s="48">
        <f>AHJ$2*AHG3</f>
        <v>0</v>
      </c>
      <c r="AHK3" s="10"/>
      <c r="AHL3" s="10">
        <f>AHL$2*AHF3</f>
        <v>-924.54136533959195</v>
      </c>
      <c r="AHM3" s="10">
        <f>AHM$2*AHF3</f>
        <v>825.66194542632309</v>
      </c>
      <c r="AHN3" s="10">
        <f>AHN$2*AHF3</f>
        <v>-0.24244065198790918</v>
      </c>
      <c r="AHO3" s="10">
        <f>AHO$2*AHF3</f>
        <v>-506.56762029613679</v>
      </c>
      <c r="AHP3" s="10">
        <f>AHP$2*AHF3</f>
        <v>-12923.232283036201</v>
      </c>
      <c r="AHQ3" s="10"/>
      <c r="AHR3" s="10">
        <f>AHE3+SUM(AHH3:AHP3)</f>
        <v>747543.96102102008</v>
      </c>
      <c r="AHS3" s="54">
        <f>AHR3/$AHR$13</f>
        <v>0.6061016302142278</v>
      </c>
      <c r="AHT3" s="52">
        <f>AHR3/$AHR$8</f>
        <v>0.72121693273976539</v>
      </c>
      <c r="AHU3" s="48">
        <f>AHU$2*AHS3</f>
        <v>1323.9017298606357</v>
      </c>
      <c r="AHV3" s="48">
        <f>$TI$2*AHT3</f>
        <v>0</v>
      </c>
      <c r="AHW3" s="48">
        <f>$AHW$2*AHT3</f>
        <v>-9017.1517327961374</v>
      </c>
      <c r="AHX3" s="10"/>
      <c r="AHY3" s="10">
        <f>AHY$2*AHS3</f>
        <v>-788.03515655563262</v>
      </c>
      <c r="AHZ3" s="10">
        <f>AHZ$2*AHS3</f>
        <v>781.78624874812385</v>
      </c>
      <c r="AIA3" s="10">
        <f>AIA$2*AHS3</f>
        <v>6095.7762306350642</v>
      </c>
      <c r="AIB3" s="10">
        <f>AIB$2*AHS3</f>
        <v>-505.08267150642246</v>
      </c>
      <c r="AIC3" s="10">
        <f>AIC$2*AHS3</f>
        <v>1223.7131303862238</v>
      </c>
      <c r="AID3" s="10"/>
      <c r="AIE3" s="10">
        <f>AHR3+SUM(AHU3:AIC3)</f>
        <v>746658.8687997919</v>
      </c>
      <c r="AIF3" s="54">
        <f>AIE3/$AIE$13</f>
        <v>0.60769962840864156</v>
      </c>
      <c r="AIG3" s="52">
        <f>AIE3/$AIE$8</f>
        <v>0.72121693273976539</v>
      </c>
      <c r="AIH3" s="48">
        <f>AIH$2*AIF3</f>
        <v>3558.8409488681073</v>
      </c>
      <c r="AII3" s="48">
        <f>$TI$2*AIG3</f>
        <v>0</v>
      </c>
      <c r="AIJ3" s="48">
        <f>AIJ$2*AIG3</f>
        <v>0</v>
      </c>
      <c r="AIK3" s="10"/>
      <c r="AIL3" s="10">
        <f>AIL$2*AIF3</f>
        <v>-3559.4486484965159</v>
      </c>
      <c r="AIM3" s="10">
        <f>AIM$2*AIF3</f>
        <v>3623.9498870558091</v>
      </c>
      <c r="AIN3" s="10">
        <f>AIN$2*AIF3</f>
        <v>6445.4324147980069</v>
      </c>
      <c r="AIO3" s="10">
        <f>AIO$2*AIF3</f>
        <v>-506.41433134177328</v>
      </c>
      <c r="AIP3" s="10">
        <f>AIP$2*AIF3</f>
        <v>-2715.2991716703559</v>
      </c>
      <c r="AIQ3" s="10"/>
      <c r="AIR3" s="10">
        <f>AIE3+SUM(AIH3:AIP3)</f>
        <v>753505.92989900522</v>
      </c>
      <c r="AIS3" s="54">
        <f>AIR3/$AIR$13</f>
        <v>0.63860140245959496</v>
      </c>
      <c r="AIT3" s="52">
        <f>AIR3/$AIR$8</f>
        <v>0.72121693273976539</v>
      </c>
      <c r="AIU3" s="48">
        <f>AIU$2*AIS3</f>
        <v>0</v>
      </c>
      <c r="AIV3" s="48">
        <f>$TI$2*AIT3</f>
        <v>0</v>
      </c>
      <c r="AIW3" s="48">
        <f>AIW$2*AIT3</f>
        <v>0</v>
      </c>
      <c r="AIX3" s="10"/>
      <c r="AIY3" s="10">
        <f>AIY$2*AIS3</f>
        <v>0</v>
      </c>
      <c r="AIZ3" s="10">
        <f>AIZ$2*AIS3</f>
        <v>1000.7905738785789</v>
      </c>
      <c r="AJA3" s="10">
        <f>AJA$2*AIS3</f>
        <v>340.5469698896282</v>
      </c>
      <c r="AJB3" s="10">
        <f>AJB$2*AIS3</f>
        <v>-532.16570671165425</v>
      </c>
      <c r="AJC3" s="10">
        <f>AJC$2*AIS3</f>
        <v>11397.623724804334</v>
      </c>
      <c r="AJD3" s="10"/>
      <c r="AJE3" s="10">
        <f>AIR3+SUM(AIU3:AJC3)</f>
        <v>765712.72546086612</v>
      </c>
      <c r="AJF3" s="54">
        <f>AJE3/$AJE$13</f>
        <v>0.63860140220075579</v>
      </c>
      <c r="AJG3" s="52">
        <f>AJE3/$AJE$8</f>
        <v>0.72121693273976539</v>
      </c>
      <c r="AJH3" s="48">
        <f>AJH$2*AJF3</f>
        <v>0</v>
      </c>
      <c r="AJI3" s="48">
        <f>$TI$2*AJG3</f>
        <v>0</v>
      </c>
      <c r="AJJ3" s="48">
        <f>AJJ$2*AJG3</f>
        <v>-6132.2840018370762</v>
      </c>
      <c r="AJK3" s="10"/>
      <c r="AJL3" s="10">
        <f>AJL$2*AJF3</f>
        <v>0</v>
      </c>
      <c r="AJM3" s="10">
        <f>AJM$2*AJF3</f>
        <v>735.41337477439026</v>
      </c>
      <c r="AJN3" s="10">
        <f>AJN$2*AJF3</f>
        <v>28517.06491597585</v>
      </c>
      <c r="AJO3" s="10">
        <f>AJO$2*AJF3</f>
        <v>-532.16570649595587</v>
      </c>
      <c r="AJP3" s="10">
        <f>AJP$2*AJF3</f>
        <v>-11746.561912361143</v>
      </c>
      <c r="AJQ3" s="10"/>
      <c r="AJR3" s="10">
        <f>AJE3+SUM(AJH3:AJP3)</f>
        <v>776554.19213092222</v>
      </c>
      <c r="AJS3" s="54">
        <f>AJR3/$AJR$13</f>
        <v>0.67695790968149405</v>
      </c>
      <c r="AJT3" s="52">
        <f>AJR3/$AJR$8</f>
        <v>0.7212169327397655</v>
      </c>
      <c r="AJU3" s="48">
        <f>AJU$2*AJS3</f>
        <v>1593.1595142235249</v>
      </c>
      <c r="AJV3" s="48">
        <f>$TI$2*AJT3</f>
        <v>0</v>
      </c>
      <c r="AJW3" s="48">
        <f>AJW$2*AJT3</f>
        <v>0</v>
      </c>
      <c r="AJX3" s="10">
        <f>$AJX$2*AJT3</f>
        <v>-1698.0403586118312</v>
      </c>
      <c r="AJY3" s="10">
        <f>AJY$2*AJS3</f>
        <v>0</v>
      </c>
      <c r="AJZ3" s="10">
        <f>AJZ$2*AJS3</f>
        <v>1593.1595142235249</v>
      </c>
      <c r="AKA3" s="10">
        <f>AKA$2*AJS3</f>
        <v>1660.530365395027</v>
      </c>
      <c r="AKB3" s="10">
        <f>AKB$2*AJS3</f>
        <v>-564.12933487487942</v>
      </c>
      <c r="AKC3" s="10">
        <f>AKC$2*AJS3</f>
        <v>1949.3409184024429</v>
      </c>
      <c r="AKD3" s="10"/>
      <c r="AKE3" s="10">
        <f>AJR3+SUM(AJU3:AKC3)</f>
        <v>781088.21274968004</v>
      </c>
      <c r="AKF3" s="54">
        <f>AKE3/$AKE$13</f>
        <v>0.67686760957874459</v>
      </c>
      <c r="AKG3" s="52">
        <f>AKE3/$AKE$8</f>
        <v>0.72121693273976539</v>
      </c>
      <c r="AKH3" s="48">
        <f>AKH$2*AKF3</f>
        <v>933.59672521586663</v>
      </c>
      <c r="AKI3" s="48">
        <f>$TI$2*AKG3</f>
        <v>0</v>
      </c>
      <c r="AKJ3" s="48">
        <f>AKJ$2*AKG3</f>
        <v>0</v>
      </c>
      <c r="AKK3" s="10"/>
      <c r="AKL3" s="10">
        <f>AKL$2*AKF3</f>
        <v>-938.16558158052317</v>
      </c>
      <c r="AKM3" s="10">
        <f>AKM$2*AKF3</f>
        <v>938.84244919010189</v>
      </c>
      <c r="AKN3" s="10">
        <f>AKN$2*AKF3</f>
        <v>20.766298261875885</v>
      </c>
      <c r="AKO3" s="10">
        <f>AKO$2*AKF3</f>
        <v>-564.05408509025528</v>
      </c>
      <c r="AKP3" s="10">
        <f>AKP$2*AKF3</f>
        <v>9422.8973592568636</v>
      </c>
      <c r="AKQ3" s="10"/>
      <c r="AKR3" s="10">
        <f>AKE3+SUM(AKH3:AKP3)</f>
        <v>790902.09591493395</v>
      </c>
      <c r="AKS3" s="54">
        <f>AKR3/$AKR$13</f>
        <v>0.6768676093603978</v>
      </c>
      <c r="AKT3" s="52">
        <f>AKR3/$AKR$8</f>
        <v>0.72121693273976528</v>
      </c>
      <c r="AKU3" s="48">
        <f>AKU$2*AKS3</f>
        <v>0</v>
      </c>
      <c r="AKV3" s="48">
        <f>$TI$2*AKT3</f>
        <v>0</v>
      </c>
      <c r="AKW3" s="48">
        <f>AKW$2*AKT3</f>
        <v>0</v>
      </c>
      <c r="AKX3" s="10"/>
      <c r="AKY3" s="10">
        <f>AKY$2*AKS3</f>
        <v>0</v>
      </c>
      <c r="AKZ3" s="10">
        <f>AKZ$2*AKS3</f>
        <v>841.51565533731457</v>
      </c>
      <c r="ALA3" s="10">
        <f>ALA$2*AKS3</f>
        <v>0</v>
      </c>
      <c r="ALB3" s="10">
        <f>ALB$2*AKS3</f>
        <v>-564.0540849083003</v>
      </c>
      <c r="ALC3" s="10">
        <f>ALC$2*AKS3</f>
        <v>7860.6395330807336</v>
      </c>
      <c r="ALD3" s="10"/>
      <c r="ALE3" s="10">
        <f>AKR3+SUM(AKU3:ALC3)</f>
        <v>799040.19701844372</v>
      </c>
      <c r="ALF3" s="54">
        <f>ALE3/$ALE$13</f>
        <v>0.67686760918340316</v>
      </c>
      <c r="ALG3" s="52">
        <f>ALE3/$ALE$8</f>
        <v>0.72121693273976539</v>
      </c>
      <c r="ALH3" s="48">
        <f>ALH$2*ALF3</f>
        <v>2020.4092013559075</v>
      </c>
      <c r="ALI3" s="48">
        <f>$TI$2*ALG3</f>
        <v>0</v>
      </c>
      <c r="ALJ3" s="48">
        <f>ALJ$2*ALG3</f>
        <v>0</v>
      </c>
      <c r="ALK3" s="10"/>
      <c r="ALL3" s="10">
        <f>ALL$2*ALF3</f>
        <v>-2021.0860689650908</v>
      </c>
      <c r="ALM3" s="10">
        <f>ALM$2*ALF3</f>
        <v>2100.5164829027631</v>
      </c>
      <c r="ALN3" s="10">
        <f>ALN$2*ALF3</f>
        <v>0</v>
      </c>
      <c r="ALO3" s="10">
        <f>ALO$2*ALF3</f>
        <v>-733.27098705665605</v>
      </c>
      <c r="ALP3" s="10">
        <f>ALP$2*ALF3</f>
        <v>3363.0370222560141</v>
      </c>
      <c r="ALQ3" s="10"/>
      <c r="ALR3" s="10">
        <v>795518.00424933503</v>
      </c>
      <c r="ALS3" s="54">
        <f>ALR3/$ALR$13</f>
        <v>0.66991863647498084</v>
      </c>
      <c r="ALT3" s="52">
        <f>ALR3/$ALR$8</f>
        <v>0.72121693031612488</v>
      </c>
      <c r="ALU3" s="48">
        <f>ALU$2*ALS3</f>
        <v>1044.0748941326224</v>
      </c>
      <c r="ALV3" s="48">
        <f>$TI$2*ALT3</f>
        <v>0</v>
      </c>
      <c r="ALW3" s="48">
        <f>ALW$2*ALT3</f>
        <v>0</v>
      </c>
      <c r="ALX3" s="10"/>
      <c r="ALY3" s="10">
        <f>ALY$2*ALS3</f>
        <v>-1048.5968449288284</v>
      </c>
      <c r="ALZ3" s="10">
        <f>ALZ$2*ALS3</f>
        <v>969.98189293848952</v>
      </c>
      <c r="AMA3" s="10">
        <f>AMA$2*ALS3</f>
        <v>-3153.0189568740502</v>
      </c>
      <c r="AMB3" s="10">
        <f>AMB$2*ALS3</f>
        <v>-558.26329733369585</v>
      </c>
      <c r="AMC3" s="10">
        <f>AMC$2*ALS3</f>
        <v>14939.580845387592</v>
      </c>
      <c r="AMD3" s="10"/>
      <c r="AME3" s="10">
        <f>ALR3+SUM(ALU3:AMC3)</f>
        <v>807711.76278265717</v>
      </c>
      <c r="AMF3" s="54">
        <f>AME3/$AME$13</f>
        <v>0.66991863638981319</v>
      </c>
      <c r="AMG3" s="52">
        <f>AME3/$AME$8</f>
        <v>0.72121693031612488</v>
      </c>
      <c r="AMH3" s="48">
        <f>AMH$2*AMF3</f>
        <v>0</v>
      </c>
      <c r="AMI3" s="48">
        <f>$AMI$2*AMG3</f>
        <v>0</v>
      </c>
      <c r="AMJ3" s="48">
        <f>AMJ$2*AMG3</f>
        <v>-9738.3686328102358</v>
      </c>
      <c r="AMK3" s="10"/>
      <c r="AML3" s="10">
        <f>AML$2*AMF3</f>
        <v>870.8942273067571</v>
      </c>
      <c r="AMM3" s="10">
        <f>AMM$2*AMF3</f>
        <v>869.78886155671387</v>
      </c>
      <c r="AMN3" s="10">
        <f>AMN$2*AMF3</f>
        <v>-791.50216970820043</v>
      </c>
      <c r="AMO3" s="10">
        <f>AMO$2*AMF3</f>
        <v>-558.26329726272309</v>
      </c>
      <c r="AMP3" s="10">
        <f>AMP$2*AMF3</f>
        <v>3435.9322958069852</v>
      </c>
      <c r="AMQ3" s="10"/>
      <c r="AMR3" s="10">
        <f>AME3+SUM(AMH3:AMP3)</f>
        <v>801800.24406754645</v>
      </c>
      <c r="AMS3" s="54">
        <f>AMR3/$AMR$13</f>
        <v>0.66187969091751631</v>
      </c>
      <c r="AMT3" s="52">
        <f>AMR3/$AMR$8</f>
        <v>0.72121693031612488</v>
      </c>
      <c r="AMU3" s="48">
        <f>AMU$2*AMS3</f>
        <v>1699.8261846205469</v>
      </c>
      <c r="AMV3" s="48">
        <f>$AMI$2*AMT3</f>
        <v>0</v>
      </c>
      <c r="AMW3" s="48">
        <f>AMW$2*AMT3</f>
        <v>0</v>
      </c>
      <c r="AMX3" s="10"/>
      <c r="AMY3" s="10">
        <f>AMY$2*AMS3</f>
        <v>-1700.4880643114645</v>
      </c>
      <c r="AMZ3" s="10">
        <f>AMZ$2*AMS3</f>
        <v>1874.1255824267657</v>
      </c>
      <c r="ANA3" s="10">
        <f>ANA$2*AMS3</f>
        <v>13447.495724730999</v>
      </c>
      <c r="ANB3" s="10">
        <f>ANB$2*AMS3</f>
        <v>-551.56420283229386</v>
      </c>
      <c r="ANC3" s="10">
        <f>ANC$2*AMS3</f>
        <v>-4919.745123792989</v>
      </c>
      <c r="AND3" s="10"/>
      <c r="ANE3" s="10">
        <f>AMR3+SUM(AMU3:ANC3)</f>
        <v>811649.89416838798</v>
      </c>
      <c r="ANF3" s="54">
        <f>ANE3/$ANE$13</f>
        <v>0.66187969085121157</v>
      </c>
      <c r="ANG3" s="52">
        <f>ANE3/$ANE$8</f>
        <v>0.72121693031612477</v>
      </c>
      <c r="ANH3" s="48">
        <f>ANH$2*ANF3</f>
        <v>1025.1258839872648</v>
      </c>
      <c r="ANI3" s="48">
        <f>$AMI$2*ANG3</f>
        <v>0</v>
      </c>
      <c r="ANJ3" s="48">
        <f>ANJ$2*ANG3</f>
        <v>0</v>
      </c>
      <c r="ANK3" s="10"/>
      <c r="ANL3" s="10">
        <f>ANL$2*ANF3</f>
        <v>-1029.5935719005106</v>
      </c>
      <c r="ANM3" s="10">
        <f>ANM$2*ANF3</f>
        <v>855.95605380260383</v>
      </c>
      <c r="ANN3" s="10">
        <f>ANN$2*ANF3</f>
        <v>-399.41791824107213</v>
      </c>
      <c r="ANO3" s="10">
        <f>ANO$2*ANF3</f>
        <v>-551.56420277704012</v>
      </c>
      <c r="ANP3" s="10">
        <f>ANP$2*ANF3</f>
        <v>11570.907948694887</v>
      </c>
      <c r="ANQ3" s="10"/>
      <c r="ANR3" s="10">
        <f>ANE3+SUM(ANH3:ANP3)</f>
        <v>823121.30836195406</v>
      </c>
      <c r="ANS3" s="54">
        <f>ANR3/$ANR$13</f>
        <v>0.66187969077599007</v>
      </c>
      <c r="ANT3" s="52">
        <f>ANR3/$ANR$8</f>
        <v>0.72121693031612488</v>
      </c>
      <c r="ANU3" s="48">
        <f>ANU$2*ANS3</f>
        <v>746.85842427471948</v>
      </c>
      <c r="ANV3" s="48">
        <f>$AMI$2*ANT3</f>
        <v>0</v>
      </c>
      <c r="ANW3" s="48">
        <f>ANW$2*ANT3</f>
        <v>-9734.7697603279594</v>
      </c>
      <c r="ANX3" s="10"/>
      <c r="ANY3" s="10">
        <f>ANY$2*ANS3</f>
        <v>-746.85842427471948</v>
      </c>
      <c r="ANZ3" s="10">
        <f>ANZ$2*ANS3</f>
        <v>746.85842427471948</v>
      </c>
      <c r="AOA3" s="10">
        <f>AOA$2*ANS3</f>
        <v>14905.808625745422</v>
      </c>
      <c r="AOB3" s="10">
        <f>AOB$2*ANS3</f>
        <v>-551.56420271435582</v>
      </c>
      <c r="AOC3" s="10">
        <f>AOC$2*ANS3</f>
        <v>-3087.6753762669014</v>
      </c>
      <c r="AOD3" s="10"/>
      <c r="AOE3" s="10">
        <f>ANR3+SUM(ANU3:AOC3)</f>
        <v>825399.96607266495</v>
      </c>
      <c r="AOF3" s="54">
        <f>AOE3/$AOE$13</f>
        <v>0.65988632654214263</v>
      </c>
      <c r="AOG3" s="52">
        <f>AOE3/$AOE$8</f>
        <v>0.72121693031612477</v>
      </c>
      <c r="AOH3" s="48">
        <f>AOH$2*AOF3</f>
        <v>4165.4202556217633</v>
      </c>
      <c r="AOI3" s="48">
        <f>$AOI$2*AOG3</f>
        <v>1081.8253954741872</v>
      </c>
      <c r="AOJ3" s="48">
        <f>AOJ$2*AOG3</f>
        <v>0</v>
      </c>
      <c r="AOK3" s="10"/>
      <c r="AOL3" s="10">
        <f>AOL$2*AOF3</f>
        <v>-4165.8491817340155</v>
      </c>
      <c r="AOM3" s="10">
        <f>AOM$2*AOF3</f>
        <v>4165.8491817340155</v>
      </c>
      <c r="AON3" s="10">
        <f>AON$2*AOF3</f>
        <v>20408.489189140277</v>
      </c>
      <c r="AOO3" s="10">
        <f>AOO$2*AOF3</f>
        <v>-550.04164862593757</v>
      </c>
      <c r="AOP3" s="10">
        <f>AOP$2*AOF3</f>
        <v>-19842.874223207946</v>
      </c>
      <c r="AOQ3" s="10"/>
      <c r="AOR3" s="10">
        <f>AOE3+SUM(AOH3:AOP3)</f>
        <v>830662.78504106728</v>
      </c>
      <c r="AOS3" s="54">
        <f>AOR3/$AOR$13</f>
        <v>0.6607468595085676</v>
      </c>
      <c r="AOT3" s="52">
        <f>AOR3/$AOR$8</f>
        <v>0.72121693031612488</v>
      </c>
      <c r="AOU3" s="48">
        <f>AOU$2*AOS3</f>
        <v>1365.0171146529644</v>
      </c>
      <c r="AOV3" s="48">
        <v>0</v>
      </c>
      <c r="AOW3" s="48">
        <f>AOW$2*AOT3</f>
        <v>0</v>
      </c>
      <c r="AOX3" s="10"/>
      <c r="AOY3" s="10">
        <f>AOY$2*AOS3</f>
        <v>-1369.6555576067149</v>
      </c>
      <c r="AOZ3" s="10">
        <f>AOZ$2*AOS3</f>
        <v>1386.735863925011</v>
      </c>
      <c r="APA3" s="10">
        <f>APA$2*AOS3</f>
        <v>0</v>
      </c>
      <c r="APB3" s="10">
        <f t="shared" ref="APB3:APB7" si="82">APB$2*AOS3</f>
        <v>-553.55389649049266</v>
      </c>
      <c r="APC3" s="10">
        <f>APC$2*AOS3</f>
        <v>25439.98308023854</v>
      </c>
      <c r="APD3" s="10"/>
      <c r="APE3" s="10">
        <f>AOR3+SUM(AOU3:APC3)</f>
        <v>856931.31164578663</v>
      </c>
      <c r="APF3" s="54">
        <f>APE3/$APE$13</f>
        <v>0.66267607071503254</v>
      </c>
      <c r="APG3" s="52">
        <f>APE3/$APE$8</f>
        <v>0.72121693031612499</v>
      </c>
      <c r="APH3" s="48">
        <f>APH$2*APF3</f>
        <v>808.38528514385393</v>
      </c>
      <c r="API3" s="48">
        <v>0</v>
      </c>
      <c r="APJ3" s="48">
        <f>APJ$2*APG3</f>
        <v>0</v>
      </c>
      <c r="APK3" s="10"/>
      <c r="APL3" s="10">
        <f>APL$2*APF3</f>
        <v>-808.38528514385393</v>
      </c>
      <c r="APM3" s="10">
        <f>APM$2*APF3</f>
        <v>793.30277777437971</v>
      </c>
      <c r="APN3" s="10">
        <f>APN$2*APF3</f>
        <v>-1592.0328725679155</v>
      </c>
      <c r="APO3" s="10">
        <f t="shared" ref="APO3:APO7" si="83">APO$2*APF3</f>
        <v>-571.0544771779721</v>
      </c>
      <c r="APP3" s="10">
        <f>APP$2*APF3</f>
        <v>-24685.220401752238</v>
      </c>
      <c r="APQ3" s="10"/>
      <c r="APR3" s="10">
        <f>APE3+SUM(APH3:APP3)</f>
        <v>830876.30667206284</v>
      </c>
      <c r="APS3" s="54">
        <f>APR3/$APR$13</f>
        <v>0.66343855288273268</v>
      </c>
      <c r="APT3" s="52">
        <f>APR3/$APR$8</f>
        <v>0.72121693031612488</v>
      </c>
      <c r="APU3" s="48">
        <f>APU$2*APS3</f>
        <v>1624.8804349493312</v>
      </c>
      <c r="APV3" s="48">
        <v>0</v>
      </c>
      <c r="APW3" s="48">
        <f>APW$2*APT3</f>
        <v>0</v>
      </c>
      <c r="APX3" s="10"/>
      <c r="APY3" s="10">
        <f>APY$2*APS3</f>
        <v>-1625.3116700087051</v>
      </c>
      <c r="APZ3" s="10">
        <f>APZ$2*APS3</f>
        <v>1623.2616448802971</v>
      </c>
      <c r="AQA3" s="10">
        <f>AQA$2*APS3</f>
        <v>3984.2006167109053</v>
      </c>
      <c r="AQB3" s="10">
        <f t="shared" ref="AQB3:AQB7" si="84">AQB$2*APS3</f>
        <v>-553.69254746487104</v>
      </c>
      <c r="AQC3" s="10">
        <f>AQC$2*APS3</f>
        <v>-12235.890112213641</v>
      </c>
      <c r="AQD3" s="10"/>
      <c r="AQE3" s="10">
        <f>APR3+SUM(APU3:AQC3)</f>
        <v>823693.75503891613</v>
      </c>
      <c r="AQF3" s="54">
        <f>AQE3/$AQE$13</f>
        <v>0.66343855292892595</v>
      </c>
      <c r="AQG3" s="52">
        <f>AQE3/$AQE$8</f>
        <v>0.72121693031612488</v>
      </c>
      <c r="AQH3" s="48">
        <f>AQH$2*AQF3</f>
        <v>1022.1597784975962</v>
      </c>
      <c r="AQI3" s="48">
        <v>0</v>
      </c>
      <c r="AQJ3" s="48">
        <f>AQJ$2*AQG3</f>
        <v>0</v>
      </c>
      <c r="AQK3" s="10"/>
      <c r="AQL3" s="10">
        <f>AQL$2*AQF3</f>
        <v>-1026.8171171391573</v>
      </c>
      <c r="AQM3" s="10">
        <f>AQM$2*AQF3</f>
        <v>1066.8556338084179</v>
      </c>
      <c r="AQN3" s="10">
        <f>AQN$2*AQF3</f>
        <v>1020.1694628388094</v>
      </c>
      <c r="AQO3" s="10">
        <f t="shared" ref="AQO3:AQO7" si="85">AQO$2*AQF3</f>
        <v>-552.86324931226193</v>
      </c>
      <c r="AQP3" s="10">
        <f>AQP$2*AQF3</f>
        <v>-14.768142188197892</v>
      </c>
      <c r="AQQ3" s="10"/>
      <c r="AQR3" s="10">
        <f>AQE3+SUM(AQH3:AQP3)</f>
        <v>825208.49140542129</v>
      </c>
      <c r="AQS3" s="54">
        <f>AQR3/$AQR$13</f>
        <v>0.66343855291911713</v>
      </c>
      <c r="AQT3" s="52">
        <f>AQR3/$AQR$8</f>
        <v>0.72121693031612466</v>
      </c>
      <c r="AQU3" s="48">
        <f>AQU$2*AQS3</f>
        <v>905.05623950673044</v>
      </c>
      <c r="AQV3" s="48">
        <v>0</v>
      </c>
      <c r="AQW3" s="48">
        <f>AQW$2*AQT3</f>
        <v>0</v>
      </c>
      <c r="AQX3" s="10"/>
      <c r="AQY3" s="10">
        <f>AQY$2*AQS3</f>
        <v>-908.85110802942779</v>
      </c>
      <c r="AQZ3" s="10">
        <f>AQZ$2*AQS3</f>
        <v>908.60563576484765</v>
      </c>
      <c r="ARA3" s="10">
        <f>ARA$2*AQS3</f>
        <v>247.71468688893995</v>
      </c>
      <c r="ARB3" s="10">
        <f t="shared" ref="ARB3:ARB7" si="86">ARB$2*AQS3</f>
        <v>-552.86324930408796</v>
      </c>
      <c r="ARC3" s="10">
        <f>ARC$2*AQS3</f>
        <v>6086.5776816603275</v>
      </c>
      <c r="ARD3" s="10"/>
      <c r="ARE3" s="10">
        <f>AQR3+SUM(AQU3:ARC3)</f>
        <v>831894.73129190865</v>
      </c>
      <c r="ARF3" s="54">
        <f>ARE3/$ARE$13</f>
        <v>0.66343855287624753</v>
      </c>
      <c r="ARG3" s="52">
        <f>ARE3/$ARE$8</f>
        <v>0.72121693031612488</v>
      </c>
      <c r="ARH3" s="48">
        <f>ARH$2*ARF3</f>
        <v>2838.4953109389098</v>
      </c>
      <c r="ARI3" s="48">
        <v>0</v>
      </c>
      <c r="ARJ3" s="48">
        <f>ARJ$2*ARG3</f>
        <v>0</v>
      </c>
      <c r="ARK3" s="10"/>
      <c r="ARL3" s="10">
        <f>ARL$2*ARF3</f>
        <v>-2170.9235358782435</v>
      </c>
      <c r="ARM3" s="10">
        <f>ARM$2*ARF3</f>
        <v>2169.1123486288911</v>
      </c>
      <c r="ARN3" s="10">
        <f>ARN$2*ARF3</f>
        <v>1335.7141072768065</v>
      </c>
      <c r="ARO3" s="10">
        <f t="shared" ref="ARO3:ARO7" si="87">ARO$2*ARF3</f>
        <v>-720.23552738798298</v>
      </c>
      <c r="ARP3" s="10">
        <f>ARP$2*ARF3</f>
        <v>-4058.2204560163623</v>
      </c>
      <c r="ARQ3" s="10"/>
      <c r="ARR3" s="10">
        <f>ARE3+SUM(ARH3:ARP3)</f>
        <v>831288.67353947065</v>
      </c>
      <c r="ARS3" s="54">
        <f>ARR3/$ARR$13</f>
        <v>0.65301532551378549</v>
      </c>
      <c r="ART3" s="52">
        <f>ARR3/$ARR$8</f>
        <v>0.72121693031612488</v>
      </c>
      <c r="ARU3" s="48">
        <f>ARU$2*ARS3</f>
        <v>1218.3111023513043</v>
      </c>
      <c r="ARV3" s="48">
        <v>0</v>
      </c>
      <c r="ARW3" s="48">
        <f>ARW$2*ART3</f>
        <v>0</v>
      </c>
      <c r="ARX3" s="10"/>
      <c r="ARY3" s="10">
        <f>ARY$2*ARS3</f>
        <v>-1878.7381518096711</v>
      </c>
      <c r="ARZ3" s="10">
        <f>ARZ$2*ARS3</f>
        <v>1229.9217148389394</v>
      </c>
      <c r="ASA3" s="10">
        <f>ASA$2*ARS3</f>
        <v>563.59793699118291</v>
      </c>
      <c r="ASB3" s="10">
        <f t="shared" ref="ASB3:ASB7" si="88">ASB$2*ARS3</f>
        <v>-553.97249109310962</v>
      </c>
      <c r="ASC3" s="10">
        <f>ASC$2*ARS3</f>
        <v>18071.448165969672</v>
      </c>
      <c r="ASD3" s="10"/>
      <c r="ASE3" s="10">
        <f>ARR3+SUM(ARU3:ASC3)</f>
        <v>849939.24181671895</v>
      </c>
      <c r="ASF3" s="54">
        <f>ASE3/$ASE$13</f>
        <v>0.64313284015458039</v>
      </c>
      <c r="ASG3" s="52">
        <f>ASE3/$ASE$8</f>
        <v>0.72121693031612488</v>
      </c>
      <c r="ASH3" s="48">
        <f>ASH$2*ASF3</f>
        <v>1016.2720826838664</v>
      </c>
      <c r="ASI3" s="48">
        <v>0</v>
      </c>
      <c r="ASJ3" s="48">
        <f>ASJ$2*ASG3</f>
        <v>0</v>
      </c>
      <c r="ASK3" s="10"/>
      <c r="ASL3" s="10">
        <f>ASL$2*ASF3</f>
        <v>-1019.9508025295506</v>
      </c>
      <c r="ASM3" s="10">
        <f>ASM$2*ASF3</f>
        <v>1057.0788613916745</v>
      </c>
      <c r="ASN3" s="10">
        <f>ASN$2*ASF3</f>
        <v>0</v>
      </c>
      <c r="ASO3" s="10">
        <f t="shared" ref="ASO3:ASO7" si="89">ASO$2*ASF3</f>
        <v>-566.40066099573744</v>
      </c>
      <c r="ASP3" s="10">
        <f>ASP$2*ASF3</f>
        <v>6850.4902301165521</v>
      </c>
      <c r="ASQ3" s="10">
        <f>ASE3+SUM(ASH3:ASP3)</f>
        <v>857276.73152738577</v>
      </c>
    </row>
    <row r="4" spans="1:1187" x14ac:dyDescent="0.45">
      <c r="A4" s="1" t="s">
        <v>27</v>
      </c>
      <c r="B4" s="6">
        <v>238307.86243242543</v>
      </c>
      <c r="C4" s="7">
        <f t="shared" ref="C4:C11" si="90">B4/$B$13</f>
        <v>0.11933612607026053</v>
      </c>
      <c r="D4" s="7">
        <f t="shared" ref="D4:D7" si="91">B4/($B$8)</f>
        <v>0.1752909192984968</v>
      </c>
      <c r="E4" s="6">
        <f t="shared" si="0"/>
        <v>0</v>
      </c>
      <c r="F4" s="6"/>
      <c r="G4" s="6">
        <f t="shared" ref="G4:G7" si="92">G$2*C4</f>
        <v>0</v>
      </c>
      <c r="H4" s="6">
        <f t="shared" ref="H4:H7" si="93">H$2*C4</f>
        <v>411.16546220751849</v>
      </c>
      <c r="I4" s="6">
        <f t="shared" ref="I4:I7" si="94">I$2*C4</f>
        <v>1123.227419411113</v>
      </c>
      <c r="J4" s="6">
        <f t="shared" ref="J4:J7" si="95">J$2*C4</f>
        <v>-158.87218463733785</v>
      </c>
      <c r="K4" s="6">
        <f t="shared" ref="K4:K7" si="96">K$2*C4</f>
        <v>15401.346199883761</v>
      </c>
      <c r="L4" s="6">
        <f t="shared" ref="L4:L7" si="97">B4+SUM(E4:K4)</f>
        <v>255084.72932929048</v>
      </c>
      <c r="M4" s="7">
        <f>L4/$L$13</f>
        <v>0.119336125637027</v>
      </c>
      <c r="N4" s="7">
        <f>L4/($L$8)</f>
        <v>0.17529091929849674</v>
      </c>
      <c r="O4" s="6">
        <f t="shared" si="1"/>
        <v>0</v>
      </c>
      <c r="P4" s="6"/>
      <c r="Q4" s="6">
        <f t="shared" ref="Q4:Q7" si="98">Q$2*M4</f>
        <v>0</v>
      </c>
      <c r="R4" s="6">
        <f t="shared" ref="R4:R7" si="99">R$2*M4</f>
        <v>341.50538409673652</v>
      </c>
      <c r="S4" s="6">
        <f t="shared" ref="S4:S7" si="100">S$2*M4</f>
        <v>-211.56982378062881</v>
      </c>
      <c r="T4" s="6">
        <f t="shared" ref="T4:T7" si="101">T$2*M4</f>
        <v>-167.32118175567555</v>
      </c>
      <c r="U4" s="6">
        <f t="shared" ref="U4:U7" si="102">U$2*M4</f>
        <v>6379.5457860633405</v>
      </c>
      <c r="V4" s="6">
        <f t="shared" si="2"/>
        <v>261426.88949391426</v>
      </c>
      <c r="W4" s="7">
        <f>V4/V13</f>
        <v>0.11937546574549193</v>
      </c>
      <c r="X4" s="7">
        <f>V4/($V$8)</f>
        <v>0.17529091929849677</v>
      </c>
      <c r="Y4" s="6">
        <f t="shared" si="3"/>
        <v>384.55135033389791</v>
      </c>
      <c r="Z4" s="6">
        <f>Z2*X4</f>
        <v>-3308.8702735921097</v>
      </c>
      <c r="AA4" s="6"/>
      <c r="AB4" s="6">
        <f t="shared" ref="AB4:AB7" si="103">AB$2*W4</f>
        <v>-383.63812802094486</v>
      </c>
      <c r="AC4" s="6">
        <f t="shared" ref="AC4:AC7" si="104">AC$2*W4</f>
        <v>539.82779364768908</v>
      </c>
      <c r="AD4" s="6">
        <f t="shared" ref="AD4:AD7" si="105">AD$2*W4</f>
        <v>-0.91322231295301337</v>
      </c>
      <c r="AE4" s="6">
        <f t="shared" ref="AE4:AE7" si="106">AE$2*W4</f>
        <v>-170.50517147894357</v>
      </c>
      <c r="AF4" s="6">
        <f t="shared" ref="AF4:AF7" si="107">AF$2*W4</f>
        <v>-2822.6889940210567</v>
      </c>
      <c r="AG4" s="6">
        <f>V4+SUM(Y4:AF4)</f>
        <v>255664.65284846985</v>
      </c>
      <c r="AH4" s="7">
        <f>AG4/AG13</f>
        <v>0.11888466228257354</v>
      </c>
      <c r="AI4" s="7">
        <f>AG4/($AG$8)</f>
        <v>0.1752909192984968</v>
      </c>
      <c r="AJ4" s="6">
        <f t="shared" si="4"/>
        <v>0</v>
      </c>
      <c r="AK4" s="6">
        <f>AK2*AI4</f>
        <v>0</v>
      </c>
      <c r="AL4" s="6"/>
      <c r="AM4" s="6">
        <f t="shared" ref="AM4:AM7" si="108">AM$2*AH4</f>
        <v>-0.30553358206621395</v>
      </c>
      <c r="AN4" s="6">
        <f t="shared" ref="AN4:AN7" si="109">AN$2*AH4</f>
        <v>1341.7406204474846</v>
      </c>
      <c r="AO4" s="6">
        <f t="shared" ref="AO4:AO7" si="110">AO$2*AH4</f>
        <v>3424.1338757620256</v>
      </c>
      <c r="AP4" s="6">
        <f t="shared" ref="AP4:AP7" si="111">AP$2*AH4</f>
        <v>-167.46093529123308</v>
      </c>
      <c r="AQ4" s="6">
        <f t="shared" ref="AQ4:AQ7" si="112">AQ$2*AH4</f>
        <v>6330.1172728918136</v>
      </c>
      <c r="AR4" s="6">
        <f>AG4+SUM(AJ4:AQ4)</f>
        <v>266592.8781486979</v>
      </c>
      <c r="AS4" s="7">
        <f>AR4/AR13</f>
        <v>0.11888466271789923</v>
      </c>
      <c r="AT4" s="7">
        <f t="shared" ref="AT4:AT7" si="113">AR4/($AR$8)</f>
        <v>0.1752909192984968</v>
      </c>
      <c r="AU4" s="6">
        <f t="shared" si="5"/>
        <v>0</v>
      </c>
      <c r="AV4" s="6">
        <f>AV2*AT4</f>
        <v>0</v>
      </c>
      <c r="AW4" s="6"/>
      <c r="AX4" s="6">
        <f t="shared" ref="AX4:AX7" si="114">AX$2*AS4</f>
        <v>0</v>
      </c>
      <c r="AY4" s="6">
        <f t="shared" ref="AY4:AY7" si="115">AY$2*AS4</f>
        <v>418.87108754048296</v>
      </c>
      <c r="AZ4" s="6">
        <f t="shared" ref="AZ4:AZ7" si="116">AZ$2*AS4</f>
        <v>261.4725494884932</v>
      </c>
      <c r="BA4" s="6">
        <f t="shared" ref="BA4:BA7" si="117">BA$2*AS4</f>
        <v>-172.92487500294749</v>
      </c>
      <c r="BB4" s="6">
        <f t="shared" ref="BB4:BB7" si="118">BB$2*AS4</f>
        <v>1981.130873776515</v>
      </c>
      <c r="BC4" s="6">
        <f>AR4+SUM(AU4:BB4)</f>
        <v>269081.42778450047</v>
      </c>
      <c r="BD4" s="7">
        <f>BC4/BC13</f>
        <v>0.11898706717453178</v>
      </c>
      <c r="BE4" s="7">
        <f>BC4/BC8</f>
        <v>0.17529091929849683</v>
      </c>
      <c r="BF4" s="6">
        <f t="shared" si="6"/>
        <v>0</v>
      </c>
      <c r="BG4" s="6">
        <f>BG2*BE4</f>
        <v>0</v>
      </c>
      <c r="BH4" s="6"/>
      <c r="BI4" s="6">
        <f t="shared" ref="BI4:BI7" si="119">BI$2*BD4</f>
        <v>0</v>
      </c>
      <c r="BJ4" s="6">
        <f t="shared" si="7"/>
        <v>350.82741821074819</v>
      </c>
      <c r="BK4" s="6">
        <f t="shared" ref="BK4:BK7" si="120">BK$2*BD4</f>
        <v>0</v>
      </c>
      <c r="BL4" s="6">
        <f t="shared" ref="BL4:BL7" si="121">BL$2*BD4</f>
        <v>-174.20301569687325</v>
      </c>
      <c r="BM4" s="6">
        <f t="shared" ref="BM4:BM7" si="122">BM$2*BD4</f>
        <v>5367.404271365358</v>
      </c>
      <c r="BN4" s="6">
        <f>BC4+SUM(BF4:BM4)</f>
        <v>274625.45645837969</v>
      </c>
      <c r="BO4" s="7">
        <f>BN4/BN13</f>
        <v>0.11898706739190429</v>
      </c>
      <c r="BP4" s="7">
        <f t="shared" ref="BP4:BP7" si="123">BN4/($BN$8)</f>
        <v>0.17529091929849683</v>
      </c>
      <c r="BQ4" s="6">
        <f t="shared" si="8"/>
        <v>1954.2197974311575</v>
      </c>
      <c r="BR4" s="6">
        <f>BR2*BP4</f>
        <v>0</v>
      </c>
      <c r="BS4" s="8"/>
      <c r="BT4" s="8">
        <f t="shared" ref="BT4:BT7" si="124">BT$2*BO4</f>
        <v>-1942.2734958650103</v>
      </c>
      <c r="BU4" s="8">
        <f t="shared" ref="BU4:BU7" si="125">BU$2*BO4</f>
        <v>385.08617529513725</v>
      </c>
      <c r="BV4" s="8">
        <f t="shared" ref="BV4:BV7" si="126">BV$2*BO4</f>
        <v>1363.4680457611355</v>
      </c>
      <c r="BW4" s="8">
        <f t="shared" ref="BW4:BW7" si="127">BW$2*BO4</f>
        <v>-176.97541468534882</v>
      </c>
      <c r="BX4" s="8">
        <f t="shared" ref="BX4:BX7" si="128">BX$2*BO4</f>
        <v>1528.5875890515554</v>
      </c>
      <c r="BY4" s="8">
        <f>BN4+SUM(BQ4:BX4)</f>
        <v>277737.56915536831</v>
      </c>
      <c r="BZ4" s="7">
        <f>BY4/BY13</f>
        <v>0.11901485410949958</v>
      </c>
      <c r="CA4" s="7">
        <f t="shared" ref="CA4:CA7" si="129">BY4/($BY$8)</f>
        <v>0.17529091929849683</v>
      </c>
      <c r="CB4" s="6">
        <f t="shared" si="9"/>
        <v>0</v>
      </c>
      <c r="CC4" s="6">
        <f>CC2*CA4</f>
        <v>0</v>
      </c>
      <c r="CD4" s="8"/>
      <c r="CE4" s="8">
        <f t="shared" ref="CE4:CE7" si="130">CE$2*BZ4</f>
        <v>0</v>
      </c>
      <c r="CF4" s="8">
        <f t="shared" ref="CF4:CF7" si="131">CF$2*BZ4</f>
        <v>365.52199038671841</v>
      </c>
      <c r="CG4" s="8">
        <f t="shared" ref="CG4:CG7" si="132">CG$2*BZ4</f>
        <v>0</v>
      </c>
      <c r="CH4" s="8">
        <f t="shared" ref="CH4:CH7" si="133">CH$2*BZ4</f>
        <v>-178.54013339236582</v>
      </c>
      <c r="CI4" s="8">
        <f t="shared" ref="CI4:CI7" si="134">CI$2*BZ4</f>
        <v>7905.4640920431393</v>
      </c>
      <c r="CJ4" s="8">
        <f>BY4+SUM(CB4:CI4)</f>
        <v>285830.01510440581</v>
      </c>
      <c r="CK4" s="7">
        <f>CJ4/CJ13</f>
        <v>0.11901485414355861</v>
      </c>
      <c r="CL4" s="7">
        <f t="shared" ref="CL4:CL7" si="135">CJ4/($CJ$8)</f>
        <v>0.17529091929849683</v>
      </c>
      <c r="CM4" s="6">
        <f t="shared" si="10"/>
        <v>19444.150578032826</v>
      </c>
      <c r="CN4" s="6">
        <f>CN2*CL4</f>
        <v>0</v>
      </c>
      <c r="CO4" s="8"/>
      <c r="CP4" s="8">
        <f t="shared" ref="CP4:CP7" si="136">CP$2*CK4</f>
        <v>-19444.150578032826</v>
      </c>
      <c r="CQ4" s="8">
        <f t="shared" ref="CQ4:CQ7" si="137">CQ$2*CK4</f>
        <v>400.86345142925126</v>
      </c>
      <c r="CR4" s="8">
        <f t="shared" ref="CR4:CR7" si="138">CR$2*CK4</f>
        <v>2482.598681047351</v>
      </c>
      <c r="CS4" s="8">
        <f t="shared" ref="CS4:CS7" si="139">CS$2*CK4</f>
        <v>-182.52356061164434</v>
      </c>
      <c r="CT4" s="8">
        <f t="shared" ref="CT4:CT7" si="140">CT$2*CK4</f>
        <v>-6068.0854026207717</v>
      </c>
      <c r="CU4" s="8">
        <f>CJ4+SUM(CM4:CT4)</f>
        <v>282462.86827365</v>
      </c>
      <c r="CV4" s="7">
        <f>CU4/CU13</f>
        <v>0.11905322567541336</v>
      </c>
      <c r="CW4" s="7">
        <f>CU4/($CU$8)</f>
        <v>0.17529091929849683</v>
      </c>
      <c r="CX4" s="6">
        <f t="shared" si="11"/>
        <v>817.97780711580583</v>
      </c>
      <c r="CY4" s="6">
        <f>CY2*CW4</f>
        <v>0</v>
      </c>
      <c r="CZ4" s="8"/>
      <c r="DA4" s="8">
        <f t="shared" ref="DA4:DA7" si="141">DA$2*CV4</f>
        <v>-818.51116556683166</v>
      </c>
      <c r="DB4" s="8">
        <f t="shared" ref="DB4:DB7" si="142">DB$2*CV4</f>
        <v>821.18986314452854</v>
      </c>
      <c r="DC4" s="8">
        <f t="shared" ref="DC4:DC7" si="143">DC$2*CV4</f>
        <v>0</v>
      </c>
      <c r="DD4" s="8">
        <f t="shared" ref="DD4:DD7" si="144">DD$2*CV4</f>
        <v>-180.85256459126367</v>
      </c>
      <c r="DE4" s="8">
        <f t="shared" ref="DE4:DE7" si="145">DE$2*CV4</f>
        <v>-3942.2070807254495</v>
      </c>
      <c r="DF4" s="8">
        <f>CU4+SUM(CX4:DE4)</f>
        <v>279160.46513302677</v>
      </c>
      <c r="DG4" s="7">
        <f>DF4/DF13</f>
        <v>0.11905322675338462</v>
      </c>
      <c r="DH4" s="7">
        <f t="shared" ref="DH4:DH7" si="146">DF4/($DF$8)</f>
        <v>0.17529091929849686</v>
      </c>
      <c r="DI4" s="6">
        <f t="shared" si="12"/>
        <v>382.23586141121928</v>
      </c>
      <c r="DJ4" s="6">
        <f>DJ2*DH4+1</f>
        <v>-9925.6108207763318</v>
      </c>
      <c r="DK4" s="8"/>
      <c r="DL4" s="8">
        <f t="shared" ref="DL4:DL7" si="147">DL$2*DG4</f>
        <v>-382.23586141121928</v>
      </c>
      <c r="DM4" s="8">
        <f t="shared" ref="DM4:DM7" si="148">DM$2*DG4</f>
        <v>382.23586141121928</v>
      </c>
      <c r="DN4" s="8">
        <f t="shared" ref="DN4:DN7" si="149">DN$2*DG4</f>
        <v>0</v>
      </c>
      <c r="DO4" s="8">
        <f t="shared" ref="DO4:DO7" si="150">DO$2*DG4</f>
        <v>-179.2012979737296</v>
      </c>
      <c r="DP4" s="8">
        <f t="shared" ref="DP4:DP7" si="151">DP$2*DG4</f>
        <v>-2926.9509619741139</v>
      </c>
      <c r="DQ4" s="8">
        <f>DF4+SUM(DI4:DP4)</f>
        <v>266510.9379137138</v>
      </c>
      <c r="DR4" s="7">
        <f>DQ4/DQ13</f>
        <v>0.11477855337725371</v>
      </c>
      <c r="DS4" s="7">
        <f>DQ4/($DQ$8)</f>
        <v>0.17529146173199467</v>
      </c>
      <c r="DT4" s="6">
        <f t="shared" si="13"/>
        <v>447.21971202253002</v>
      </c>
      <c r="DU4" s="6">
        <f>DU2*DS4</f>
        <v>0</v>
      </c>
      <c r="DV4" s="8"/>
      <c r="DW4" s="8">
        <f t="shared" si="14"/>
        <v>-413.68715765336526</v>
      </c>
      <c r="DX4" s="8">
        <f t="shared" ref="DX4:DX7" si="152">DX$2*DR4</f>
        <v>448.13449709294673</v>
      </c>
      <c r="DY4" s="8">
        <f t="shared" ref="DY4:DY7" si="153">DY$2*DR4</f>
        <v>657.35743533113987</v>
      </c>
      <c r="DZ4" s="8">
        <f t="shared" ref="DZ4:DZ7" si="154">DZ$2*DR4</f>
        <v>-171.45390746387403</v>
      </c>
      <c r="EA4" s="8">
        <f t="shared" ref="EA4:EA7" si="155">EA$2*DR4</f>
        <v>-14780.005623750616</v>
      </c>
      <c r="EB4" s="8"/>
      <c r="EC4" s="8">
        <f>DQ4+SUM(DT4:EA4)</f>
        <v>252698.50286929257</v>
      </c>
      <c r="ED4" s="7">
        <f>EC4/EC13</f>
        <v>0.11477855363947598</v>
      </c>
      <c r="EE4" s="7">
        <f>EC4/($EC$8)</f>
        <v>0.17529146173199467</v>
      </c>
      <c r="EF4" s="6">
        <f t="shared" si="15"/>
        <v>414.23120894272324</v>
      </c>
      <c r="EG4" s="6">
        <f>EG2*EE4</f>
        <v>0</v>
      </c>
      <c r="EH4" s="8"/>
      <c r="EI4" s="8">
        <f t="shared" si="16"/>
        <v>-414.23120894272324</v>
      </c>
      <c r="EJ4" s="8">
        <f t="shared" ref="EJ4:EJ7" si="156">EJ$2*ED4</f>
        <v>431.00265120052347</v>
      </c>
      <c r="EK4" s="8">
        <f t="shared" ref="EK4:EK7" si="157">EK$2*ED4</f>
        <v>17.843473948792937</v>
      </c>
      <c r="EL4" s="8">
        <f t="shared" ref="EL4:EL7" si="158">EL$2*ED4</f>
        <v>-164.54768228308913</v>
      </c>
      <c r="EM4" s="8">
        <f t="shared" ref="EM4:EM7" si="159">EM$2*ED4</f>
        <v>-17242.53820557256</v>
      </c>
      <c r="EN4" s="8">
        <f>EC4+SUM(EF4:EM4)</f>
        <v>235740.26310658624</v>
      </c>
      <c r="EO4" s="7">
        <f>EN4/EN13</f>
        <v>0.11477855357187891</v>
      </c>
      <c r="EP4" s="7">
        <f>EN4/($EN$8)</f>
        <v>0.17529146173199467</v>
      </c>
      <c r="EQ4" s="6">
        <f t="shared" si="17"/>
        <v>411.40306513875703</v>
      </c>
      <c r="ER4" s="6">
        <f>ER2*EP4</f>
        <v>0</v>
      </c>
      <c r="ES4" s="8"/>
      <c r="ET4" s="8">
        <f t="shared" si="18"/>
        <v>-411.40306513875703</v>
      </c>
      <c r="EU4" s="8">
        <f t="shared" ref="EU4:EU7" si="160">EU$2*EO4</f>
        <v>393.84079865672379</v>
      </c>
      <c r="EV4" s="8">
        <f t="shared" ref="EV4:EV7" si="161">EV$2*EO4</f>
        <v>-18.249790017928746</v>
      </c>
      <c r="EW4" s="8">
        <f t="shared" ref="EW4:EW7" si="162">EW$2*EO4</f>
        <v>-156.06899043382663</v>
      </c>
      <c r="EX4" s="8">
        <f t="shared" ref="EX4:EX7" si="163">EX$2*EO4</f>
        <v>18638.303943914198</v>
      </c>
      <c r="EY4" s="8">
        <f>EN4+SUM(EQ4:EX4)</f>
        <v>254598.08906870539</v>
      </c>
      <c r="EZ4" s="7">
        <f t="shared" ref="EZ4:EZ7" si="164">EY4/$EY$13</f>
        <v>0.114980075861255</v>
      </c>
      <c r="FA4" s="7">
        <f t="shared" ref="FA4:FA7" si="165">EY4/$EY$8</f>
        <v>0.17529146173199464</v>
      </c>
      <c r="FB4" s="6">
        <f t="shared" si="19"/>
        <v>544.452505417456</v>
      </c>
      <c r="FC4" s="6">
        <f>FC2*FA4</f>
        <v>-3025.0976595837492</v>
      </c>
      <c r="FD4" s="8"/>
      <c r="FE4" s="8">
        <f t="shared" si="20"/>
        <v>-1064.1762459194319</v>
      </c>
      <c r="FF4" s="8">
        <f t="shared" ref="FF4:FF7" si="166">FF$2*EZ4</f>
        <v>488.28128895695716</v>
      </c>
      <c r="FG4" s="8">
        <f t="shared" ref="FG4:FG7" si="167">FG$2*EZ4</f>
        <v>136.02142974386467</v>
      </c>
      <c r="FH4" s="8">
        <f t="shared" ref="FH4:FH7" si="168">FH$2*EZ4</f>
        <v>-165.56441043565553</v>
      </c>
      <c r="FI4" s="8">
        <f t="shared" ref="FI4:FI7" si="169">FI$2*EZ4</f>
        <v>-3653.5827447513079</v>
      </c>
      <c r="FJ4" s="8">
        <f>EY4+SUM(FB4:FI4)</f>
        <v>247858.42323213353</v>
      </c>
      <c r="FK4" s="7">
        <f t="shared" ref="FK4:FK7" si="170">FJ4/$FJ$13</f>
        <v>0.11449926171951909</v>
      </c>
      <c r="FL4" s="7">
        <f t="shared" ref="FL4:FL7" si="171">FJ4/$FJ$8</f>
        <v>0.17529146173199461</v>
      </c>
      <c r="FM4" s="6">
        <f t="shared" si="21"/>
        <v>1356.8528911400515</v>
      </c>
      <c r="FN4" s="6">
        <f>FN2*FL4</f>
        <v>-3025.0976595837487</v>
      </c>
      <c r="FO4" s="8"/>
      <c r="FP4" s="8">
        <f t="shared" si="22"/>
        <v>-1357.934909163301</v>
      </c>
      <c r="FQ4" s="8">
        <f t="shared" ref="FQ4:FQ7" si="172">FQ$2*FK4</f>
        <v>1988.2304450769095</v>
      </c>
      <c r="FR4" s="8">
        <f t="shared" ref="FR4:FR7" si="173">FR$2*FK4</f>
        <v>1093.1427715181239</v>
      </c>
      <c r="FS4" s="8">
        <f t="shared" ref="FS4:FS7" si="174">FS$2*FK4</f>
        <v>-162.03477521499465</v>
      </c>
      <c r="FT4" s="8">
        <f t="shared" ref="FT4:FT7" si="175">FT$2*FK4</f>
        <v>-4414.2843121095329</v>
      </c>
      <c r="FU4" s="8">
        <f>FJ4+SUM(FM4:FT4)</f>
        <v>243337.29768379705</v>
      </c>
      <c r="FV4" s="7">
        <f t="shared" ref="FV4:FV6" si="176">FU4/$FU$13</f>
        <v>0.11400772944898623</v>
      </c>
      <c r="FW4" s="7">
        <f t="shared" ref="FW4:FW7" si="177">FU4/$FU$8</f>
        <v>0.17529146173199464</v>
      </c>
      <c r="FX4" s="6">
        <f t="shared" si="23"/>
        <v>1140.7761618713844</v>
      </c>
      <c r="FY4" s="6">
        <f>FY2*FW4</f>
        <v>0</v>
      </c>
      <c r="FZ4" s="8"/>
      <c r="GA4" s="8">
        <f t="shared" si="24"/>
        <v>-1140.7761618713844</v>
      </c>
      <c r="GB4" s="8">
        <f t="shared" ref="GB4:GB7" si="178">GB$2*FV4</f>
        <v>513.18641280060513</v>
      </c>
      <c r="GC4" s="8">
        <f t="shared" ref="GC4:GC7" si="179">GC$2*FV4</f>
        <v>739.69012920608407</v>
      </c>
      <c r="GD4" s="8">
        <f t="shared" ref="GD4:GD7" si="180">GD$2*FV4</f>
        <v>-159.6108212285807</v>
      </c>
      <c r="GE4" s="8">
        <f t="shared" ref="GE4:GE7" si="181">GE$2*FV4</f>
        <v>11639.32955846145</v>
      </c>
      <c r="GF4" s="8">
        <f>FU4+SUM(FX4:GE4)</f>
        <v>256069.8929630366</v>
      </c>
      <c r="GG4" s="7">
        <f t="shared" ref="GG4:GG7" si="182">GF4/$GF$13</f>
        <v>0.11400772974705534</v>
      </c>
      <c r="GH4" s="7">
        <f t="shared" ref="GH4:GH7" si="183">GF4/$GF$8</f>
        <v>0.17529146173199464</v>
      </c>
      <c r="GI4" s="6">
        <f t="shared" si="25"/>
        <v>404.03199345058943</v>
      </c>
      <c r="GJ4" s="6">
        <f>GJ2*GH4</f>
        <v>0</v>
      </c>
      <c r="GK4" s="8"/>
      <c r="GL4" s="8">
        <f t="shared" si="26"/>
        <v>-405.2632769318576</v>
      </c>
      <c r="GM4" s="8">
        <f t="shared" ref="GM4:GM7" si="184">GM$2*GG4</f>
        <v>405.2632769318576</v>
      </c>
      <c r="GN4" s="8">
        <f t="shared" ref="GN4:GN7" si="185">GN$2*GG4</f>
        <v>0</v>
      </c>
      <c r="GO4" s="8">
        <f t="shared" ref="GO4:GO7" si="186">GO$2*GG4</f>
        <v>-165.97701327495304</v>
      </c>
      <c r="GP4" s="8">
        <f t="shared" ref="GP4:GP7" si="187">GP$2*GG4</f>
        <v>7170.1068746912542</v>
      </c>
      <c r="GQ4" s="8">
        <f>GF4+SUM(GI4:GP4)</f>
        <v>263478.0548179035</v>
      </c>
      <c r="GR4" s="7">
        <f t="shared" ref="GR4:GR7" si="188">GQ4/$GQ$13</f>
        <v>0.11400772933317567</v>
      </c>
      <c r="GS4" s="7">
        <f t="shared" ref="GS4:GS7" si="189">GQ4/$GQ$8</f>
        <v>0.17529146173199464</v>
      </c>
      <c r="GT4" s="6">
        <f t="shared" si="27"/>
        <v>550.20700214837245</v>
      </c>
      <c r="GU4" s="6">
        <f>GU2*GS4</f>
        <v>-3025.0976595837492</v>
      </c>
      <c r="GV4" s="8"/>
      <c r="GW4" s="8">
        <f t="shared" si="28"/>
        <v>-551.48616887149069</v>
      </c>
      <c r="GX4" s="8">
        <f t="shared" ref="GX4:GX7" si="190">GX$2*GR4</f>
        <v>452.7417943414406</v>
      </c>
      <c r="GY4" s="8">
        <f t="shared" ref="GY4:GY7" si="191">GY$2*GR4</f>
        <v>1119.6630693173583</v>
      </c>
      <c r="GZ4" s="8">
        <f t="shared" ref="GZ4:GZ7" si="192">GZ$2*GR4</f>
        <v>-198.18305613173925</v>
      </c>
      <c r="HA4" s="8">
        <f t="shared" ref="HA4:HA7" si="193">HA$2*GR4</f>
        <v>1066.2481679701789</v>
      </c>
      <c r="HB4" s="8">
        <f>GQ4+SUM(GT4:HA4)</f>
        <v>262892.14796709386</v>
      </c>
      <c r="HC4" s="7">
        <f t="shared" ref="HC4:HC7" si="194">HB4/$HB$13</f>
        <v>0.11364441811576291</v>
      </c>
      <c r="HD4" s="7">
        <f t="shared" ref="HD4:HD7" si="195">HB4/$HB$8</f>
        <v>0.17529146173199467</v>
      </c>
      <c r="HE4" s="6">
        <f t="shared" si="29"/>
        <v>380.56901805352334</v>
      </c>
      <c r="HF4" s="6">
        <f>HF2*HD4</f>
        <v>0</v>
      </c>
      <c r="HG4" s="8"/>
      <c r="HH4" s="8">
        <f t="shared" si="30"/>
        <v>-380.56901805352334</v>
      </c>
      <c r="HI4" s="8">
        <f t="shared" ref="HI4:HI7" si="196">HI$2*HC4</f>
        <v>380.56901805352334</v>
      </c>
      <c r="HJ4" s="8">
        <f t="shared" ref="HJ4:HJ7" si="197">HJ$2*HC4</f>
        <v>0</v>
      </c>
      <c r="HK4" s="8">
        <f t="shared" ref="HK4:HK7" si="198">HK$2*HC4</f>
        <v>-169.2665421183419</v>
      </c>
      <c r="HL4" s="8">
        <f t="shared" ref="HL4:HL7" si="199">HL$2*HC4</f>
        <v>-1637.7649392358751</v>
      </c>
      <c r="HM4" s="8">
        <f>HB4+SUM(HE4:HL4)</f>
        <v>261465.68550379315</v>
      </c>
      <c r="HN4" s="7">
        <f t="shared" ref="HN4:HN7" si="200">HM4/$HM$13</f>
        <v>0.11388944980010354</v>
      </c>
      <c r="HO4" s="7">
        <f t="shared" ref="HO4:HO7" si="201">HM4/$HM$8</f>
        <v>0.17529146173199464</v>
      </c>
      <c r="HP4" s="6">
        <f t="shared" si="31"/>
        <v>1132.1021312149574</v>
      </c>
      <c r="HQ4" s="6">
        <f>HQ2*HO4</f>
        <v>0</v>
      </c>
      <c r="HR4" s="8"/>
      <c r="HS4" s="8">
        <f t="shared" si="32"/>
        <v>-1172.8324151469683</v>
      </c>
      <c r="HT4" s="8">
        <f t="shared" ref="HT4:HT7" si="202">HT$2*HN4</f>
        <v>548.41300651693666</v>
      </c>
      <c r="HU4" s="8">
        <f t="shared" ref="HU4:HU7" si="203">HU$2*HN4</f>
        <v>-16.361358358282875</v>
      </c>
      <c r="HV4" s="8">
        <f t="shared" ref="HV4:HV7" si="204">HV$2*HN4</f>
        <v>-168.63610831901332</v>
      </c>
      <c r="HW4" s="8">
        <f t="shared" ref="HW4:HW7" si="205">HW$2*HN4</f>
        <v>-13545.736685650296</v>
      </c>
      <c r="HX4" s="8">
        <f>HM4+SUM(HP4:HW4)</f>
        <v>248242.6340740505</v>
      </c>
      <c r="HY4" s="7">
        <f t="shared" ref="HY4:HY7" si="206">HX4/$HX$13</f>
        <v>0.11391197345311724</v>
      </c>
      <c r="HZ4" s="7">
        <f t="shared" ref="HZ4:HZ7" si="207">HX4/$HX$8</f>
        <v>0.17529146173199464</v>
      </c>
      <c r="IA4" s="6">
        <f t="shared" si="33"/>
        <v>729.65061563686265</v>
      </c>
      <c r="IB4" s="6">
        <f>IB2*HZ4</f>
        <v>-3025.0976595837492</v>
      </c>
      <c r="IC4" s="8"/>
      <c r="ID4" s="8">
        <f t="shared" si="34"/>
        <v>-615.73864218374547</v>
      </c>
      <c r="IE4" s="8">
        <f t="shared" ref="IE4:IE7" si="208">IE$2*HY4</f>
        <v>615.73864218374547</v>
      </c>
      <c r="IF4" s="8">
        <f t="shared" ref="IF4:IF7" si="209">IF$2*HY4</f>
        <v>14.900825247402267</v>
      </c>
      <c r="IG4" s="8">
        <f t="shared" ref="IG4:IG7" si="210">IG$2*HY4</f>
        <v>-162.03066927918303</v>
      </c>
      <c r="IH4" s="8">
        <f t="shared" ref="IH4:IH7" si="211">IH$2*HY4</f>
        <v>7625.924775038493</v>
      </c>
      <c r="II4" s="8">
        <f>HX4+SUM(IA4:IH4)</f>
        <v>253425.98196111032</v>
      </c>
      <c r="IJ4" s="7">
        <f t="shared" ref="IJ4:IJ7" si="212">II4/$II$13</f>
        <v>0.11352842063330953</v>
      </c>
      <c r="IK4" s="7">
        <f t="shared" ref="IK4:IK7" si="213">II4/$II$8</f>
        <v>0.17529146173199464</v>
      </c>
      <c r="IL4" s="6">
        <f t="shared" si="35"/>
        <v>452.82286439063745</v>
      </c>
      <c r="IM4" s="6">
        <f>IM2*IK4</f>
        <v>0</v>
      </c>
      <c r="IN4" s="8"/>
      <c r="IO4" s="8">
        <f t="shared" si="36"/>
        <v>-452.82286439063745</v>
      </c>
      <c r="IP4" s="8">
        <f t="shared" ref="IP4:IP7" si="214">IP$2*IJ4</f>
        <v>452.82286439063745</v>
      </c>
      <c r="IQ4" s="8">
        <f t="shared" ref="IQ4:IQ7" si="215">IQ$2*IJ4</f>
        <v>-113.68395456957717</v>
      </c>
      <c r="IR4" s="8">
        <f t="shared" ref="IR4:IR7" si="216">IR$2*IJ4</f>
        <v>-164.49586979242753</v>
      </c>
      <c r="IS4" s="8">
        <f t="shared" ref="IS4:IS7" si="217">IS$2*IJ4</f>
        <v>1688.1505855542177</v>
      </c>
      <c r="IT4" s="8">
        <f>II4+SUM(IL4:IS4)</f>
        <v>255288.77558669317</v>
      </c>
      <c r="IU4" s="7">
        <f t="shared" ref="IU4:IU7" si="218">IT4/$IT$13</f>
        <v>0.11352842052569051</v>
      </c>
      <c r="IV4" s="7">
        <f t="shared" ref="IV4:IV7" si="219">IT4/$IT$8</f>
        <v>0.17529146173199467</v>
      </c>
      <c r="IW4" s="6">
        <f t="shared" si="37"/>
        <v>1230.9205467077468</v>
      </c>
      <c r="IX4" s="6">
        <f>IX2*IV4</f>
        <v>0</v>
      </c>
      <c r="IY4" s="8"/>
      <c r="IZ4" s="8">
        <f t="shared" si="38"/>
        <v>-1232.8618826987361</v>
      </c>
      <c r="JA4" s="8">
        <f t="shared" ref="JA4:JA7" si="220">JA$2*IU4</f>
        <v>373.05438984741903</v>
      </c>
      <c r="JB4" s="8">
        <f t="shared" ref="JB4:JB7" si="221">JB$2*IU4</f>
        <v>195.64466237612771</v>
      </c>
      <c r="JC4" s="8">
        <f t="shared" ref="JC4:JC7" si="222">JC$2*IU4</f>
        <v>-165.42680268480467</v>
      </c>
      <c r="JD4" s="8">
        <f t="shared" ref="JD4:JD7" si="223">JD$2*IU4</f>
        <v>3857.8796455042157</v>
      </c>
      <c r="JE4" s="8"/>
      <c r="JF4" s="8">
        <v>259547.99</v>
      </c>
      <c r="JG4" s="7">
        <f t="shared" ref="JG4:JG7" si="224">JF4/$JF$13</f>
        <v>0.11352842232417266</v>
      </c>
      <c r="JH4" s="7">
        <f t="shared" ref="JH4:JH7" si="225">JF4/$JF$8</f>
        <v>0.17529149959449639</v>
      </c>
      <c r="JI4" s="6">
        <f t="shared" ref="JI4:JI7" si="226">JI$2*JG4</f>
        <v>452.24387618101156</v>
      </c>
      <c r="JJ4" s="6">
        <f>JJ2*JH4</f>
        <v>0</v>
      </c>
      <c r="JK4" s="8"/>
      <c r="JL4" s="8">
        <f t="shared" si="39"/>
        <v>-452.13034775868738</v>
      </c>
      <c r="JM4" s="8">
        <f t="shared" ref="JM4:JM7" si="227">JM$2*JG4</f>
        <v>452.13034775868738</v>
      </c>
      <c r="JN4" s="8">
        <f t="shared" ref="JN4:JN7" si="228">JN$2*JG4</f>
        <v>9.7577678987626406</v>
      </c>
      <c r="JO4" s="8">
        <f t="shared" ref="JO4:JO7" si="229">JO$2*JG4</f>
        <v>-167.55659850824645</v>
      </c>
      <c r="JP4" s="8">
        <f t="shared" ref="JP4:JP7" si="230">JP$2*JG4</f>
        <v>5125.4733590905398</v>
      </c>
      <c r="JQ4" s="8">
        <f>JF4+SUM(JI4:JP4)</f>
        <v>264967.90840466204</v>
      </c>
      <c r="JR4" s="7">
        <f t="shared" ref="JR4:JR7" si="231">JQ4/$JQ$13</f>
        <v>0.11352842232417264</v>
      </c>
      <c r="JS4" s="7">
        <f t="shared" ref="JS4:JS7" si="232">JQ4/$JQ$8</f>
        <v>0.17529149959449639</v>
      </c>
      <c r="JT4" s="6">
        <f t="shared" ref="JT4:JT7" si="233">JT$2*JR4</f>
        <v>346.73283104137187</v>
      </c>
      <c r="JU4" s="6">
        <f>JU2*JS4</f>
        <v>0</v>
      </c>
      <c r="JV4" s="8"/>
      <c r="JW4" s="8">
        <f t="shared" si="40"/>
        <v>-346.73283104137187</v>
      </c>
      <c r="JX4" s="8">
        <f t="shared" ref="JX4:JX7" si="234">JX$2*JR4</f>
        <v>346.73283104137187</v>
      </c>
      <c r="JY4" s="8">
        <f t="shared" ref="JY4:JY7" si="235">JY$2*JR4</f>
        <v>0</v>
      </c>
      <c r="JZ4" s="8">
        <f t="shared" ref="JZ4:JZ7" si="236">JZ$2*JR4</f>
        <v>-170.26652194912438</v>
      </c>
      <c r="KA4" s="8">
        <f t="shared" ref="KA4:KA7" si="237">KA$2*JR4</f>
        <v>-2261.2863626742287</v>
      </c>
      <c r="KB4" s="8">
        <f>JQ4+SUM(JT4:KA4)</f>
        <v>262883.08835108008</v>
      </c>
      <c r="KC4" s="7">
        <f t="shared" ref="KC4:KC7" si="238">KB4/$KB$13</f>
        <v>0.11352842232417264</v>
      </c>
      <c r="KD4" s="7">
        <f t="shared" ref="KD4:KD7" si="239">KB4/$KB$8</f>
        <v>0.17529149959449639</v>
      </c>
      <c r="KE4" s="6">
        <f t="shared" ref="KE4:KE7" si="240">KE$2*KC4</f>
        <v>546.21816304406855</v>
      </c>
      <c r="KF4" s="6">
        <f>KF2*KD4</f>
        <v>-3133.3355552516227</v>
      </c>
      <c r="KG4" s="8"/>
      <c r="KH4" s="8">
        <f t="shared" si="41"/>
        <v>-547.57596297506564</v>
      </c>
      <c r="KI4" s="8">
        <f t="shared" ref="KI4:KI7" si="241">KI$2*KC4</f>
        <v>547.57596297506564</v>
      </c>
      <c r="KJ4" s="8">
        <f t="shared" ref="KJ4:KJ7" si="242">KJ$2*KC4</f>
        <v>-104.52334786541925</v>
      </c>
      <c r="KK4" s="8">
        <f t="shared" ref="KK4:KK7" si="243">KK$2*KC4</f>
        <v>-169.22319574796524</v>
      </c>
      <c r="KL4" s="8">
        <f t="shared" ref="KL4:KL7" si="244">KL$2*KC4</f>
        <v>2369.6594593406608</v>
      </c>
      <c r="KM4" s="8"/>
      <c r="KN4" s="8">
        <f>KB4+SUM(KE4:KL4)</f>
        <v>262391.88387459982</v>
      </c>
      <c r="KO4" s="7">
        <f t="shared" ref="KO4:KO7" si="245">KN4/$KN$13</f>
        <v>0.11335921272641675</v>
      </c>
      <c r="KP4" s="7">
        <f t="shared" ref="KP4:KP7" si="246">KN4/$KN$8</f>
        <v>0.17529149959449641</v>
      </c>
      <c r="KQ4" s="6">
        <f t="shared" ref="KQ4:KQ7" si="247">KQ$2*KO4</f>
        <v>374.6794042718617</v>
      </c>
      <c r="KR4" s="6">
        <f>KR2*KP4</f>
        <v>-3133.3355552516232</v>
      </c>
      <c r="KS4" s="8"/>
      <c r="KT4" s="8">
        <f t="shared" si="42"/>
        <v>-363.1008942839855</v>
      </c>
      <c r="KU4" s="8">
        <f t="shared" ref="KU4:KU7" si="248">KU$2*KO4</f>
        <v>2114.6526322521777</v>
      </c>
      <c r="KV4" s="8">
        <f t="shared" ref="KV4:KV7" si="249">KV$2*KO4</f>
        <v>2239.88055455105</v>
      </c>
      <c r="KW4" s="8">
        <f t="shared" ref="KW4:KW7" si="250">KW$2*KO4</f>
        <v>-168.92109725214266</v>
      </c>
      <c r="KX4" s="8">
        <f t="shared" ref="KX4:KX7" si="251">KX$2*KO4</f>
        <v>38.124970424148479</v>
      </c>
      <c r="KY4" s="10">
        <f>KN4+SUM(KQ4:KX4)</f>
        <v>263493.86388931132</v>
      </c>
      <c r="KZ4" s="54">
        <f t="shared" ref="KZ4:KZ7" si="252">KY4/$KY$13</f>
        <v>0.11291596231540681</v>
      </c>
      <c r="LA4" s="54">
        <f t="shared" ref="LA4:LA7" si="253">KY4/$KY$8</f>
        <v>0.17529149959449641</v>
      </c>
      <c r="LB4" s="48">
        <f t="shared" ref="LB4:LB7" si="254">LB$2*KZ4</f>
        <v>0</v>
      </c>
      <c r="LC4" s="48">
        <f>LC2*LA4</f>
        <v>0</v>
      </c>
      <c r="LD4" s="10"/>
      <c r="LE4" s="10">
        <f t="shared" si="43"/>
        <v>1.3504749092922654</v>
      </c>
      <c r="LF4" s="10">
        <f t="shared" ref="LF4:LF7" si="255">LF$2*KZ4</f>
        <v>514.38866632783572</v>
      </c>
      <c r="LG4" s="10">
        <f t="shared" ref="LG4:LG7" si="256">LG$2*KZ4</f>
        <v>2364.4500884480103</v>
      </c>
      <c r="LH4" s="10">
        <f t="shared" ref="LH4:LH7" si="257">LH$2*KZ4</f>
        <v>-169.32538960931458</v>
      </c>
      <c r="LI4" s="10">
        <f t="shared" ref="LI4:LI7" si="258">LI$2*KZ4</f>
        <v>6984.4123323809954</v>
      </c>
      <c r="LJ4" s="10"/>
      <c r="LK4" s="10">
        <f>KY4+SUM(LB4:LI4)</f>
        <v>273189.14006176812</v>
      </c>
      <c r="LL4" s="54">
        <f>LK4/$LK$13</f>
        <v>0.11300856348230559</v>
      </c>
      <c r="LM4" s="52">
        <f t="shared" ref="LM4:LM7" si="259">LK4/$LK$8</f>
        <v>0.17529149959449641</v>
      </c>
      <c r="LN4" s="48">
        <f t="shared" ref="LN4:LN7" si="260">LN$2*LL4</f>
        <v>0</v>
      </c>
      <c r="LO4" s="48">
        <f>LO2*LM4</f>
        <v>0</v>
      </c>
      <c r="LP4" s="10"/>
      <c r="LQ4" s="10">
        <f t="shared" si="44"/>
        <v>539.89841203671494</v>
      </c>
      <c r="LR4" s="10">
        <f t="shared" ref="LR4:LR7" si="261">LR$2*LL4</f>
        <v>350.66105214305497</v>
      </c>
      <c r="LS4" s="10">
        <f t="shared" ref="LS4:LS7" si="262">LS$2*LL4</f>
        <v>1749.4132457889443</v>
      </c>
      <c r="LT4" s="10">
        <f t="shared" ref="LT4:LT7" si="263">LT$2*LL4</f>
        <v>-174.20383069360889</v>
      </c>
      <c r="LU4" s="10">
        <f t="shared" ref="LU4:LU7" si="264">LU$2*LL4</f>
        <v>-1231.5130807196949</v>
      </c>
      <c r="LV4" s="10"/>
      <c r="LW4" s="10">
        <f>LK4+SUM(LN4:LU4)</f>
        <v>274423.39586032351</v>
      </c>
      <c r="LX4" s="54">
        <f t="shared" ref="LX4:LX7" si="265">LW4/$LW$13</f>
        <v>0.11300856348230558</v>
      </c>
      <c r="LY4" s="52">
        <f t="shared" ref="LY4:LY7" si="266">LW4/$LW$8</f>
        <v>0.17529149959449639</v>
      </c>
      <c r="LZ4" s="48">
        <f t="shared" ref="LZ4:LZ7" si="267">LZ$2*LX4</f>
        <v>0</v>
      </c>
      <c r="MA4" s="48">
        <f>MA2*LY4</f>
        <v>-3133.3355552516227</v>
      </c>
      <c r="MB4" s="10"/>
      <c r="MC4" s="10">
        <f t="shared" si="45"/>
        <v>-2197.3136464659833</v>
      </c>
      <c r="MD4" s="10">
        <f t="shared" ref="MD4:MD7" si="268">MD$2*LX4</f>
        <v>442.65228298892129</v>
      </c>
      <c r="ME4" s="10">
        <f t="shared" ref="ME4:ME7" si="269">ME$2*LX4</f>
        <v>168.21098657214222</v>
      </c>
      <c r="MF4" s="10">
        <f t="shared" ref="MF4:MF7" si="270">MF$2*LX4</f>
        <v>-174.82085745022226</v>
      </c>
      <c r="MG4" s="10">
        <f t="shared" ref="MG4:MG7" si="271">MG$2*LX4</f>
        <v>4283.076539918583</v>
      </c>
      <c r="MH4" s="10"/>
      <c r="MI4" s="10">
        <f>LW4+SUM(LZ4:MG4)</f>
        <v>273811.86561063532</v>
      </c>
      <c r="MJ4" s="54">
        <f t="shared" ref="MJ4:MJ7" si="272">MI4/$MI$13</f>
        <v>0.11255093612882314</v>
      </c>
      <c r="MK4" s="52">
        <f t="shared" ref="MK4:MK7" si="273">MI4/$MI$8</f>
        <v>0.17529149959449639</v>
      </c>
      <c r="ML4" s="48">
        <f t="shared" ref="ML4:ML7" si="274">ML$2*MJ4</f>
        <v>0</v>
      </c>
      <c r="MM4" s="48">
        <f>MM2*MK4</f>
        <v>0</v>
      </c>
      <c r="MN4" s="10"/>
      <c r="MO4" s="10">
        <f t="shared" si="46"/>
        <v>0</v>
      </c>
      <c r="MP4" s="10">
        <f t="shared" ref="MP4:MP7" si="275">MP$2*MJ4</f>
        <v>351.91076097526872</v>
      </c>
      <c r="MQ4" s="10">
        <f t="shared" ref="MQ4:MQ7" si="276">MQ$2*MJ4</f>
        <v>7471.622987822162</v>
      </c>
      <c r="MR4" s="10">
        <f t="shared" ref="MR4:MR7" si="277">MR$2*MJ4</f>
        <v>-174.36278474141153</v>
      </c>
      <c r="MS4" s="10">
        <f t="shared" ref="MS4:MS7" si="278">MS$2*MJ4</f>
        <v>-4508.118572231966</v>
      </c>
      <c r="MT4" s="10"/>
      <c r="MU4" s="10">
        <f>MI4+SUM(ML4:MS4)</f>
        <v>276952.9180024594</v>
      </c>
      <c r="MV4" s="54">
        <f t="shared" ref="MV4:MV7" si="279">MU4/$MU$13</f>
        <v>0.11255093612882315</v>
      </c>
      <c r="MW4" s="52">
        <f t="shared" ref="MW4:MW7" si="280">MU4/$MU$8</f>
        <v>0.17529149959449639</v>
      </c>
      <c r="MX4" s="48">
        <f t="shared" ref="MX4:MX7" si="281">MX$2*MV4</f>
        <v>0</v>
      </c>
      <c r="MY4" s="48">
        <f>MY2*MW4</f>
        <v>0</v>
      </c>
      <c r="MZ4" s="10"/>
      <c r="NA4" s="10">
        <f t="shared" si="47"/>
        <v>0</v>
      </c>
      <c r="NB4" s="10">
        <f t="shared" ref="NB4:NB7" si="282">NB$2*MV4</f>
        <v>474.77924141902116</v>
      </c>
      <c r="NC4" s="10">
        <f t="shared" ref="NC4:NC7" si="283">NC$2*MV4</f>
        <v>288.82145923761823</v>
      </c>
      <c r="ND4" s="10">
        <f t="shared" ref="ND4:ND7" si="284">ND$2*MV4</f>
        <v>-204.07060433261441</v>
      </c>
      <c r="NE4" s="10">
        <f t="shared" ref="NE4:NE7" si="285">NE$2*MV4</f>
        <v>832.53139597937582</v>
      </c>
      <c r="NF4" s="10"/>
      <c r="NG4" s="10">
        <f>MU4+SUM(MX4:NE4)</f>
        <v>278344.97949476278</v>
      </c>
      <c r="NH4" s="54">
        <f t="shared" ref="NH4:NH7" si="286">NG4/$NG$13</f>
        <v>0.11255093612882314</v>
      </c>
      <c r="NI4" s="52">
        <f t="shared" ref="NI4:NI7" si="287">NG4/$NG$8</f>
        <v>0.17529149959449639</v>
      </c>
      <c r="NJ4" s="48">
        <f t="shared" ref="NJ4:NJ7" si="288">NJ$2*NH4</f>
        <v>0</v>
      </c>
      <c r="NK4" s="48">
        <f>NK2*NI4</f>
        <v>0</v>
      </c>
      <c r="NL4" s="10"/>
      <c r="NM4" s="10">
        <f t="shared" si="48"/>
        <v>0</v>
      </c>
      <c r="NN4" s="10">
        <f t="shared" ref="NN4:NN7" si="289">NN$2*NH4</f>
        <v>432.90354012293113</v>
      </c>
      <c r="NO4" s="10">
        <f t="shared" ref="NO4:NO7" si="290">NO$2*NH4</f>
        <v>79.716451531961567</v>
      </c>
      <c r="NP4" s="10">
        <f t="shared" ref="NP4:NP7" si="291">NP$2*NH4</f>
        <v>-176.629560595046</v>
      </c>
      <c r="NQ4" s="10">
        <f t="shared" ref="NQ4:NQ7" si="292">NQ$2*NH4</f>
        <v>-5269.2926747056672</v>
      </c>
      <c r="NR4" s="10"/>
      <c r="NS4" s="10">
        <f>NG4+SUM(NJ4:NQ4)</f>
        <v>273411.67725111695</v>
      </c>
      <c r="NT4" s="54">
        <f t="shared" ref="NT4:NT7" si="293">NS4/$NS$13</f>
        <v>0.11255093612882312</v>
      </c>
      <c r="NU4" s="52">
        <f t="shared" ref="NU4:NU7" si="294">NS4/$NS$8</f>
        <v>0.17529149959449639</v>
      </c>
      <c r="NV4" s="48">
        <f t="shared" ref="NV4:NV7" si="295">NV$2*NT4</f>
        <v>0</v>
      </c>
      <c r="NW4" s="48">
        <f>NW2*NU4</f>
        <v>-3133.3355552516227</v>
      </c>
      <c r="NX4" s="10"/>
      <c r="NY4" s="10">
        <f t="shared" si="49"/>
        <v>0</v>
      </c>
      <c r="NZ4" s="10">
        <f t="shared" ref="NZ4:NZ7" si="296">NZ$2*NT4</f>
        <v>488.88187371596251</v>
      </c>
      <c r="OA4" s="10">
        <f t="shared" ref="OA4:OA7" si="297">OA$2*NT4</f>
        <v>567.20269363992679</v>
      </c>
      <c r="OB4" s="10">
        <f t="shared" ref="OB4:OB7" si="298">OB$2*NT4</f>
        <v>-174.16356958446349</v>
      </c>
      <c r="OC4" s="10">
        <f t="shared" ref="OC4:OC7" si="299">OC$2*NT4</f>
        <v>6166.9347872355665</v>
      </c>
      <c r="OD4" s="10"/>
      <c r="OE4" s="10">
        <f>NS4+SUM(NV4:OC4)</f>
        <v>277327.19748087233</v>
      </c>
      <c r="OF4" s="54">
        <f>OE4/$OE$13</f>
        <v>0.11242680396286023</v>
      </c>
      <c r="OG4" s="52">
        <f>OE4/$OE$8</f>
        <v>0.17529149959449639</v>
      </c>
      <c r="OH4" s="48">
        <f t="shared" ref="OH4:OH7" si="300">OH$2*OF4</f>
        <v>0</v>
      </c>
      <c r="OI4" s="48">
        <f>OI2*OG4</f>
        <v>0</v>
      </c>
      <c r="OJ4" s="10"/>
      <c r="OK4" s="10">
        <f t="shared" si="50"/>
        <v>0</v>
      </c>
      <c r="OL4" s="10">
        <f>OL$2*OF4</f>
        <v>332.37635469972071</v>
      </c>
      <c r="OM4" s="10">
        <f t="shared" ref="OM4:OM7" si="301">OM$2*OF4</f>
        <v>-266.11649351616944</v>
      </c>
      <c r="ON4" s="10">
        <f t="shared" ref="ON4:ON7" si="302">ON$2*OF4</f>
        <v>-176.07948756251281</v>
      </c>
      <c r="OO4" s="10">
        <f t="shared" ref="OO4:OO7" si="303">OO$2*OF4</f>
        <v>-4471.8705661380936</v>
      </c>
      <c r="OP4" s="10"/>
      <c r="OQ4" s="10">
        <f>OE4+SUM(OH4:OO4)</f>
        <v>272745.50728835526</v>
      </c>
      <c r="OR4" s="54">
        <f>OQ4/$OQ$13</f>
        <v>0.12829148505362423</v>
      </c>
      <c r="OS4" s="52">
        <f>OQ4/$OQ$8</f>
        <v>0.17529149959449639</v>
      </c>
      <c r="OT4" s="48">
        <f t="shared" ref="OT4:OT7" si="304">OT$2*OR4</f>
        <v>0</v>
      </c>
      <c r="OU4" s="48">
        <f>OU2*OS4</f>
        <v>-27384.620034430882</v>
      </c>
      <c r="OV4" s="48">
        <f t="shared" ref="OV4:OV7" si="305">$OV$2*OS4</f>
        <v>-3124.7462717714925</v>
      </c>
      <c r="OW4" s="10"/>
      <c r="OX4" s="10">
        <f t="shared" si="51"/>
        <v>0</v>
      </c>
      <c r="OY4" s="10">
        <f>OY$2*OR4</f>
        <v>496.78311757314913</v>
      </c>
      <c r="OZ4" s="10">
        <f t="shared" ref="OZ4:OZ7" si="306">OZ$2*OR4</f>
        <v>2262.2702378831509</v>
      </c>
      <c r="PA4" s="10">
        <f t="shared" ref="PA4:PA7" si="307">PA$2*OR4</f>
        <v>-179.06797192299817</v>
      </c>
      <c r="PB4" s="10">
        <f t="shared" ref="PB4:PB7" si="308">PB$2*OR4</f>
        <v>6291.2296872912548</v>
      </c>
      <c r="PC4" s="10"/>
      <c r="PD4" s="10">
        <f>OQ4+SUM(OT4:PB4)</f>
        <v>251107.35605297744</v>
      </c>
      <c r="PE4" s="54">
        <f t="shared" ref="PE4:PE7" si="309">PD4/$PD$13</f>
        <v>0.13971320398653433</v>
      </c>
      <c r="PF4" s="52">
        <f t="shared" ref="PF4:PF7" si="310">PD4/$PD$8</f>
        <v>0.17529149959449636</v>
      </c>
      <c r="PG4" s="48">
        <f t="shared" ref="PG4:PG7" si="311">PG$2*PE4</f>
        <v>0</v>
      </c>
      <c r="PH4" s="48">
        <f>PH2*PF4</f>
        <v>0</v>
      </c>
      <c r="PI4" s="48">
        <f t="shared" ref="PI4:PI7" si="312">$PI$2*PF4</f>
        <v>0</v>
      </c>
      <c r="PJ4" s="10"/>
      <c r="PK4" s="10">
        <f t="shared" si="52"/>
        <v>0</v>
      </c>
      <c r="PL4" s="10">
        <f>PL$2*PE4</f>
        <v>320.85416721915584</v>
      </c>
      <c r="PM4" s="10">
        <f t="shared" ref="PM4:PM7" si="313">PM$2*PE4</f>
        <v>0</v>
      </c>
      <c r="PN4" s="10">
        <f t="shared" ref="PN4:PN7" si="314">PN$2*PE4</f>
        <v>-167.33869581079176</v>
      </c>
      <c r="PO4" s="10">
        <f t="shared" ref="PO4:PO7" si="315">PO$2*PE4</f>
        <v>6869.2204208602598</v>
      </c>
      <c r="PP4" s="10">
        <f>PD4+SUM(PG4:PO4)</f>
        <v>258130.09194524607</v>
      </c>
      <c r="PQ4" s="10"/>
      <c r="PR4" s="10">
        <f>PD4+SUM(PG4:PO4)</f>
        <v>258130.09194524607</v>
      </c>
      <c r="PS4" s="54">
        <f t="shared" ref="PS4:PS7" si="316">PR4/$PR$13</f>
        <v>0.13971320398653436</v>
      </c>
      <c r="PT4" s="52">
        <f t="shared" ref="PT4:PT7" si="317">PR4/$PR$8</f>
        <v>0.17529149959449636</v>
      </c>
      <c r="PU4" s="48">
        <f t="shared" ref="PU4:PU7" si="318">PU$2*PS4</f>
        <v>438.97190126549162</v>
      </c>
      <c r="PV4" s="48">
        <f>PV2*PT4</f>
        <v>0</v>
      </c>
      <c r="PW4" s="48">
        <f t="shared" ref="PW4:PW7" si="319">$PI$2*PT4</f>
        <v>0</v>
      </c>
      <c r="PX4" s="10"/>
      <c r="PY4" s="10">
        <f t="shared" si="53"/>
        <v>-440.13431512265959</v>
      </c>
      <c r="PZ4" s="10">
        <f>PZ$2*PS4</f>
        <v>440.13431512265959</v>
      </c>
      <c r="QA4" s="10">
        <f t="shared" ref="QA4:QA7" si="320">QA$2*PS4</f>
        <v>471.64942254590215</v>
      </c>
      <c r="QB4" s="10">
        <f t="shared" ref="QB4:QB7" si="321">QB$2*PS4</f>
        <v>-172.01769101230084</v>
      </c>
      <c r="QC4" s="10">
        <f t="shared" ref="QC4:QC7" si="322">QC$2*PS4</f>
        <v>2926.5543211894169</v>
      </c>
      <c r="QD4" s="10"/>
      <c r="QE4" s="10">
        <f>PR4+SUM(PU4:QC4)</f>
        <v>261795.24989923456</v>
      </c>
      <c r="QF4" s="54">
        <f t="shared" ref="QF4:QF7" si="323">QE4/$QE$13</f>
        <v>0.13971320398653436</v>
      </c>
      <c r="QG4" s="52">
        <f t="shared" ref="QG4:QG7" si="324">QE4/$QE$8</f>
        <v>0.17529149959449639</v>
      </c>
      <c r="QH4" s="48">
        <f t="shared" ref="QH4:QH7" si="325">QH$2*QF4</f>
        <v>0</v>
      </c>
      <c r="QI4" s="48">
        <f>QI2*QG4</f>
        <v>-37811.252920030842</v>
      </c>
      <c r="QJ4" s="48">
        <f t="shared" ref="QJ4:QJ7" si="326">QJ$2*QG4</f>
        <v>-3124.7462717714925</v>
      </c>
      <c r="QK4" s="10"/>
      <c r="QL4" s="10">
        <f t="shared" si="54"/>
        <v>0</v>
      </c>
      <c r="QM4" s="10">
        <f>QM$2*QF4</f>
        <v>1035.0638746022</v>
      </c>
      <c r="QN4" s="10">
        <f t="shared" ref="QN4:QN7" si="327">QN$2*QF4</f>
        <v>5242.0980931204431</v>
      </c>
      <c r="QO4" s="10">
        <f t="shared" ref="QO4:QO7" si="328">QO$2*QF4</f>
        <v>-174.45987781798547</v>
      </c>
      <c r="QP4" s="10">
        <f t="shared" ref="QP4:QP7" si="329">QP$2*QF4</f>
        <v>-3361.9956697901689</v>
      </c>
      <c r="QQ4" s="10"/>
      <c r="QR4" s="10">
        <f>QE4+SUM(QH4:QP4)</f>
        <v>223599.95712754672</v>
      </c>
      <c r="QS4" s="54">
        <f t="shared" ref="QS4:QS7" si="330">QR4/$QR$13</f>
        <v>0.13552098332368326</v>
      </c>
      <c r="QT4" s="52">
        <f t="shared" ref="QT4:QT7" si="331">QR4/$QR$8</f>
        <v>0.17529149959449636</v>
      </c>
      <c r="QU4" s="48">
        <f t="shared" ref="QU4:QU7" si="332">QU$2*QS4</f>
        <v>0</v>
      </c>
      <c r="QV4" s="48">
        <f>QV2*QT4</f>
        <v>-22303.518958115041</v>
      </c>
      <c r="QW4" s="48">
        <f t="shared" ref="QW4:QW7" si="333">QW$2*QT4</f>
        <v>0</v>
      </c>
      <c r="QX4" s="10"/>
      <c r="QY4" s="10">
        <f t="shared" si="55"/>
        <v>0</v>
      </c>
      <c r="QZ4" s="10">
        <f>QZ$2*QS4</f>
        <v>394.11263723310299</v>
      </c>
      <c r="RA4" s="10">
        <f t="shared" ref="RA4:RA7" si="334">RA$2*QS4</f>
        <v>3232.165965801013</v>
      </c>
      <c r="RB4" s="10">
        <f t="shared" ref="RB4:RB7" si="335">RB$2*QS4</f>
        <v>-149.00667637422299</v>
      </c>
      <c r="RC4" s="10">
        <f t="shared" ref="RC4:RC7" si="336">RC$2*QS4</f>
        <v>-8630.9099576272492</v>
      </c>
      <c r="RD4" s="10"/>
      <c r="RE4" s="10">
        <f>QR4+SUM(QU4:RC4)</f>
        <v>196142.80013846431</v>
      </c>
      <c r="RF4" s="54">
        <f t="shared" ref="RF4:RF7" si="337">RE4/$RE$13</f>
        <v>0.13534859420780068</v>
      </c>
      <c r="RG4" s="52">
        <f t="shared" ref="RG4:RG7" si="338">RE4/$RE$8</f>
        <v>0.17529149959449636</v>
      </c>
      <c r="RH4" s="48">
        <f t="shared" ref="RH4:RH7" si="339">RH$2*RF4</f>
        <v>0</v>
      </c>
      <c r="RI4" s="48">
        <f>RI2*RG4</f>
        <v>0</v>
      </c>
      <c r="RJ4" s="48">
        <f t="shared" ref="RJ4:RJ7" si="340">RJ$2*RG4</f>
        <v>-4382.2874898624086</v>
      </c>
      <c r="RK4" s="10"/>
      <c r="RL4" s="10">
        <f t="shared" si="56"/>
        <v>0</v>
      </c>
      <c r="RM4" s="10">
        <f>RM$2*RF4</f>
        <v>287.6969718481011</v>
      </c>
      <c r="RN4" s="10">
        <f t="shared" ref="RN4:RN7" si="341">RN$2*RF4</f>
        <v>0</v>
      </c>
      <c r="RO4" s="10">
        <f t="shared" ref="RO4:RO7" si="342">RO$2*RF4</f>
        <v>-130.71019788429936</v>
      </c>
      <c r="RP4" s="10">
        <f t="shared" ref="RP4:RP7" si="343">RP$2*RF4</f>
        <v>6401.6812647201214</v>
      </c>
      <c r="RQ4" s="10"/>
      <c r="RR4" s="10">
        <f>RE4+SUM(RH4:RP4)</f>
        <v>198319.18068728581</v>
      </c>
      <c r="RS4" s="54">
        <f t="shared" ref="RS4:RS7" si="344">RR4/$RR$13</f>
        <v>0.13273911808138134</v>
      </c>
      <c r="RT4" s="52">
        <f>RR4/$RR$8</f>
        <v>0.17150179963494377</v>
      </c>
      <c r="RU4" s="48">
        <f t="shared" ref="RU4:RU7" si="345">RU$2*RS4</f>
        <v>0</v>
      </c>
      <c r="RV4" s="48">
        <f t="shared" ref="RV4:RV7" si="346">$RV$2*RT4</f>
        <v>-6002.562987223032</v>
      </c>
      <c r="RW4" s="48">
        <f t="shared" ref="RW4:RW7" si="347">RW$2*RT4</f>
        <v>-3057.1910802925076</v>
      </c>
      <c r="RX4" s="10"/>
      <c r="RY4" s="10">
        <f t="shared" si="57"/>
        <v>0</v>
      </c>
      <c r="RZ4" s="10">
        <f>RZ$2*RS4</f>
        <v>365.5250368518806</v>
      </c>
      <c r="SA4" s="10">
        <f t="shared" ref="SA4:SA7" si="348">SA$2*RS4</f>
        <v>2714.4738156376429</v>
      </c>
      <c r="SB4" s="10">
        <f t="shared" ref="SB4:SB7" si="349">SB$2*RS4</f>
        <v>-132.16037552654652</v>
      </c>
      <c r="SC4" s="10">
        <f t="shared" ref="SC4:SC7" si="350">SC$2*RS4</f>
        <v>-2155.9633571807849</v>
      </c>
      <c r="SD4" s="10"/>
      <c r="SE4" s="10">
        <f>RR4+SUM(RU4:SC4)</f>
        <v>190051.30173955247</v>
      </c>
      <c r="SF4" s="54">
        <f t="shared" ref="SF4:SF7" si="351">SE4/$SE$13</f>
        <v>0.1315319740997028</v>
      </c>
      <c r="SG4" s="52">
        <f t="shared" ref="SG4:SG7" si="352">SE4/$SE$8</f>
        <v>0.17150179963494377</v>
      </c>
      <c r="SH4" s="48">
        <f>SH$2*SF4</f>
        <v>0</v>
      </c>
      <c r="SI4" s="48">
        <f>$SI$2*SG4</f>
        <v>0</v>
      </c>
      <c r="SJ4" s="48">
        <f t="shared" ref="SJ4:SJ7" si="353">SJ$2*SG4</f>
        <v>0</v>
      </c>
      <c r="SK4" s="10"/>
      <c r="SL4" s="10">
        <f t="shared" si="58"/>
        <v>0</v>
      </c>
      <c r="SM4" s="10">
        <f>SM$2*SF4</f>
        <v>218.42988810841246</v>
      </c>
      <c r="SN4" s="10">
        <f t="shared" ref="SN4:SN7" si="354">SN$2*SF4</f>
        <v>2.2018452464290248</v>
      </c>
      <c r="SO4" s="10">
        <f t="shared" ref="SO4:SO7" si="355">SO$2*SF4</f>
        <v>-126.65082254086282</v>
      </c>
      <c r="SP4" s="10">
        <f t="shared" ref="SP4:SP7" si="356">SP$2*SF4</f>
        <v>-1078.9988737715739</v>
      </c>
      <c r="SQ4" s="10"/>
      <c r="SR4" s="10">
        <f t="shared" ref="SR4:SR6" si="357">SE4+SUM(SH4:SP4)</f>
        <v>189066.28377659488</v>
      </c>
      <c r="SS4" s="54">
        <f t="shared" ref="SS4:SS7" si="358">SR4/$SR$13</f>
        <v>0.13153197409970283</v>
      </c>
      <c r="ST4" s="52">
        <f t="shared" ref="ST4:ST7" si="359">SR4/$SR$8</f>
        <v>0.1715017996349438</v>
      </c>
      <c r="SU4" s="48">
        <f>SU$2*SS4</f>
        <v>296.5098985734781</v>
      </c>
      <c r="SV4" s="48">
        <f t="shared" ref="SV4:SV7" si="360">$SV$2*ST4</f>
        <v>-2050.7121889188843</v>
      </c>
      <c r="SW4" s="48">
        <f t="shared" ref="SW4:SW7" si="361">SW$2*ST4</f>
        <v>0</v>
      </c>
      <c r="SX4" s="10"/>
      <c r="SY4" s="10">
        <f t="shared" si="59"/>
        <v>-297.60424459798759</v>
      </c>
      <c r="SZ4" s="10">
        <f>SZ$2*SS4</f>
        <v>297.60424459798759</v>
      </c>
      <c r="TA4" s="10">
        <f t="shared" ref="TA4:TA7" si="362">TA$2*SS4</f>
        <v>0</v>
      </c>
      <c r="TB4" s="10">
        <f t="shared" ref="TB4:TB7" si="363">TB$2*SS4</f>
        <v>-125.99447799010534</v>
      </c>
      <c r="TC4" s="10">
        <f t="shared" ref="TC4:TC7" si="364">TC$2*SS4</f>
        <v>3395.1033154615293</v>
      </c>
      <c r="TD4" s="10"/>
      <c r="TE4" s="10">
        <f t="shared" ref="TE4:TE7" si="365">SR4+SUM(SU4:TC4)</f>
        <v>190581.19032372089</v>
      </c>
      <c r="TF4" s="54">
        <f t="shared" ref="TF4:TF7" si="366">TE4/$TE$13</f>
        <v>0.13128848602120868</v>
      </c>
      <c r="TG4" s="52">
        <f t="shared" ref="TG4:TG7" si="367">TE4/$TE$8</f>
        <v>0.1715017996349438</v>
      </c>
      <c r="TH4" s="48">
        <f>TH$2*TF4</f>
        <v>312.71604485391697</v>
      </c>
      <c r="TI4" s="48">
        <f t="shared" ref="TI4:TI7" si="368">$TI$2*TG4</f>
        <v>0</v>
      </c>
      <c r="TJ4" s="48">
        <f t="shared" ref="TJ4:TJ7" si="369">TJ$2*TG4</f>
        <v>-3615.4843186801336</v>
      </c>
      <c r="TK4" s="10"/>
      <c r="TL4" s="10">
        <f t="shared" si="60"/>
        <v>-312.84733333993819</v>
      </c>
      <c r="TM4" s="10">
        <f>TM$2*TF4</f>
        <v>345.66945484524035</v>
      </c>
      <c r="TN4" s="10">
        <f t="shared" ref="TN4:TN7" si="370">TN$2*TF4</f>
        <v>1228.9915176445345</v>
      </c>
      <c r="TO4" s="10">
        <f t="shared" ref="TO4:TO7" si="371">TO$2*TF4</f>
        <v>-159.82535134277859</v>
      </c>
      <c r="TP4" s="10">
        <f t="shared" ref="TP4:TP7" si="372">TP$2*TF4</f>
        <v>2088.3048550051303</v>
      </c>
      <c r="TQ4" s="10"/>
      <c r="TR4" s="10">
        <f t="shared" ref="TR4:TR7" si="373">TE4+SUM(TH4:TP4)</f>
        <v>190468.71519270685</v>
      </c>
      <c r="TS4" s="54">
        <f t="shared" ref="TS4:TS7" si="374">TR4/$TR$13</f>
        <v>0.13129236369504385</v>
      </c>
      <c r="TT4" s="52">
        <f t="shared" ref="TT4:TT7" si="375">TR4/$TR$8</f>
        <v>0.1715017996349438</v>
      </c>
      <c r="TU4" s="48">
        <f>TU$2*TS4</f>
        <v>0</v>
      </c>
      <c r="TV4" s="48">
        <f t="shared" ref="TV4:TV7" si="376">$TI$2*TT4</f>
        <v>0</v>
      </c>
      <c r="TW4" s="48">
        <f t="shared" ref="TW4:TW7" si="377">TW$2*TT4</f>
        <v>0</v>
      </c>
      <c r="TX4" s="10"/>
      <c r="TY4" s="10">
        <f t="shared" si="61"/>
        <v>0</v>
      </c>
      <c r="TZ4" s="10">
        <f>TZ$2*TS4</f>
        <v>351.22020212061182</v>
      </c>
      <c r="UA4" s="10">
        <f t="shared" ref="UA4:UA7" si="378">UA$2*TS4</f>
        <v>1330.7071876129323</v>
      </c>
      <c r="UB4" s="10">
        <f t="shared" ref="UB4:UB7" si="379">UB$2*TS4</f>
        <v>-126.92820552582059</v>
      </c>
      <c r="UC4" s="10">
        <f t="shared" ref="UC4:UC7" si="380">UC$2*TS4</f>
        <v>-4995.3133845962575</v>
      </c>
      <c r="UD4" s="10"/>
      <c r="UE4" s="10">
        <f t="shared" ref="UE4:UE7" si="381">TR4+SUM(TU4:UC4)</f>
        <v>187028.40099231832</v>
      </c>
      <c r="UF4" s="54">
        <f t="shared" ref="UF4:UF7" si="382">UE4/$UE$13</f>
        <v>0.13638004594793235</v>
      </c>
      <c r="UG4" s="52">
        <f t="shared" ref="UG4:UG7" si="383">UE4/$UE$8</f>
        <v>0.1715017996349438</v>
      </c>
      <c r="UH4" s="48">
        <f>UH$2*UF4</f>
        <v>0</v>
      </c>
      <c r="UI4" s="48">
        <f t="shared" ref="UI4:UI7" si="384">$TI$2*UG4</f>
        <v>0</v>
      </c>
      <c r="UJ4" s="48">
        <f t="shared" ref="UJ4:UJ7" si="385">UJ$2*UG4</f>
        <v>0</v>
      </c>
      <c r="UK4" s="10"/>
      <c r="UL4" s="10">
        <f t="shared" si="62"/>
        <v>0</v>
      </c>
      <c r="UM4" s="10">
        <f>UM$2*UF4</f>
        <v>202.15886970953906</v>
      </c>
      <c r="UN4" s="10">
        <f t="shared" ref="UN4:UN7" si="386">UN$2*UF4</f>
        <v>4780.1451588832997</v>
      </c>
      <c r="UO4" s="10">
        <f t="shared" ref="UO4:UO7" si="387">UO$2*UF4</f>
        <v>-124.63636019135589</v>
      </c>
      <c r="UP4" s="10">
        <f t="shared" ref="UP4:UP7" si="388">UP$2*UF4</f>
        <v>-275.61452625755493</v>
      </c>
      <c r="UQ4" s="10"/>
      <c r="UR4" s="10">
        <f t="shared" ref="UR4:UR7" si="389">UE4+SUM(UH4:UP4)</f>
        <v>191610.45413446226</v>
      </c>
      <c r="US4" s="54">
        <f t="shared" ref="US4:US7" si="390">UR4/$UR$13</f>
        <v>0.13667100000499455</v>
      </c>
      <c r="UT4" s="52">
        <f t="shared" ref="UT4:UT7" si="391">UR4/$UR$8</f>
        <v>0.1715017996349438</v>
      </c>
      <c r="UU4" s="48">
        <f>UU$2*US4</f>
        <v>299.51722993094563</v>
      </c>
      <c r="UV4" s="48">
        <f t="shared" ref="UV4:UV7" si="392">$TI$2*UT4</f>
        <v>0</v>
      </c>
      <c r="UW4" s="48">
        <f t="shared" ref="UW4:UW7" si="393">UW$2*UT4</f>
        <v>0</v>
      </c>
      <c r="UX4" s="10"/>
      <c r="UY4" s="10">
        <f t="shared" si="63"/>
        <v>-427.12010908560882</v>
      </c>
      <c r="UZ4" s="10">
        <f>UZ$2*US4</f>
        <v>299.20835347093441</v>
      </c>
      <c r="VA4" s="10">
        <f t="shared" ref="VA4:VA7" si="394">VA$2*US4</f>
        <v>3704.5877256153817</v>
      </c>
      <c r="VB4" s="10">
        <f t="shared" ref="VB4:VB7" si="395">VB$2*US4</f>
        <v>0</v>
      </c>
      <c r="VC4" s="10">
        <f t="shared" ref="VC4:VC7" si="396">VC$2*US4</f>
        <v>-7732.2656952425705</v>
      </c>
      <c r="VD4" s="10"/>
      <c r="VE4" s="10">
        <f t="shared" ref="VE4:VE7" si="397">UR4+SUM(UU4:VC4)</f>
        <v>187754.38163915134</v>
      </c>
      <c r="VF4" s="54">
        <f t="shared" ref="VF4:VF7" si="398">VE4/$VE$13</f>
        <v>0.13667100000499452</v>
      </c>
      <c r="VG4" s="52">
        <f t="shared" ref="VG4:VG7" si="399">VE4/$VE$8</f>
        <v>0.1715017996349438</v>
      </c>
      <c r="VH4" s="48">
        <f>VH$2*VF4</f>
        <v>142.72279188521568</v>
      </c>
      <c r="VI4" s="48">
        <f t="shared" ref="VI4:VI7" si="400">$TI$2*VG4</f>
        <v>0</v>
      </c>
      <c r="VJ4" s="48">
        <f t="shared" ref="VJ4:VJ7" si="401">VJ$2*VG4</f>
        <v>0</v>
      </c>
      <c r="VK4" s="10"/>
      <c r="VL4" s="10">
        <f t="shared" si="64"/>
        <v>-142.58065404521048</v>
      </c>
      <c r="VM4" s="10">
        <f>VM$2*VF4</f>
        <v>142.57518720521028</v>
      </c>
      <c r="VN4" s="10">
        <f t="shared" ref="VN4:VN7" si="402">VN$2*VF4</f>
        <v>418.17635884528187</v>
      </c>
      <c r="VO4" s="10">
        <f t="shared" ref="VO4:VO7" si="403">VO$2*VF4</f>
        <v>-254.40896637929714</v>
      </c>
      <c r="VP4" s="10">
        <f t="shared" ref="VP4:VP7" si="404">VP$2*VF4</f>
        <v>1933.0254225106405</v>
      </c>
      <c r="VQ4" s="10"/>
      <c r="VR4" s="10">
        <f t="shared" ref="VR4:VR7" si="405">VE4+SUM(VH4:VP4)</f>
        <v>189993.89177917317</v>
      </c>
      <c r="VS4" s="54">
        <f t="shared" ref="VS4:VS7" si="406">VR4/$VR$13</f>
        <v>0.13667100000499452</v>
      </c>
      <c r="VT4" s="52">
        <f t="shared" ref="VT4:VT7" si="407">VR4/$VR$8</f>
        <v>0.17150179963494377</v>
      </c>
      <c r="VU4" s="48">
        <f>VU$2*VS4</f>
        <v>13942.874744309531</v>
      </c>
      <c r="VV4" s="48">
        <f t="shared" ref="VV4:VV7" si="408">$TI$2*VT4</f>
        <v>0</v>
      </c>
      <c r="VW4" s="48">
        <f t="shared" ref="VW4:VW7" si="409">VW$2*VT4</f>
        <v>0</v>
      </c>
      <c r="VX4" s="10"/>
      <c r="VY4" s="10">
        <f t="shared" si="65"/>
        <v>-13946.612696159666</v>
      </c>
      <c r="VZ4" s="10">
        <f>VZ$2*VS4</f>
        <v>241.92817065884105</v>
      </c>
      <c r="WA4" s="10">
        <f t="shared" ref="WA4:WA7" si="410">WA$2*VS4</f>
        <v>287.35487764050117</v>
      </c>
      <c r="WB4" s="10">
        <f t="shared" ref="WB4:WB7" si="411">WB$2*VS4</f>
        <v>-126.61201440462692</v>
      </c>
      <c r="WC4" s="10">
        <f t="shared" ref="WC4:WC7" si="412">WC$2*VS4</f>
        <v>1206.4796530640899</v>
      </c>
      <c r="WD4" s="10"/>
      <c r="WE4" s="10">
        <f t="shared" ref="WE4:WE7" si="413">VR4+SUM(VU4:WC4)</f>
        <v>191599.30451428183</v>
      </c>
      <c r="WF4" s="54">
        <f t="shared" ref="WF4:WF7" si="414">WE4/$WE$13</f>
        <v>0.13667100000499452</v>
      </c>
      <c r="WG4" s="52">
        <f t="shared" ref="WG4:WG7" si="415">WE4/$WE$8</f>
        <v>0.17150179963494377</v>
      </c>
      <c r="WH4" s="48">
        <f>WH$2*WF4</f>
        <v>53.457494941953556</v>
      </c>
      <c r="WI4" s="48">
        <f t="shared" ref="WI4:WI7" si="416">$TI$2*WG4</f>
        <v>0</v>
      </c>
      <c r="WJ4" s="48">
        <f t="shared" ref="WJ4:WJ7" si="417">WJ$2*WG4</f>
        <v>-2381.8873090679494</v>
      </c>
      <c r="WK4" s="10"/>
      <c r="WL4" s="10">
        <f t="shared" si="66"/>
        <v>0</v>
      </c>
      <c r="WM4" s="10">
        <f>WM$2*WF4</f>
        <v>1245.3475187555102</v>
      </c>
      <c r="WN4" s="10">
        <f t="shared" ref="WN4:WN7" si="418">WN$2*WF4</f>
        <v>1981.9673076124293</v>
      </c>
      <c r="WO4" s="10">
        <f t="shared" ref="WO4:WO7" si="419">WO$2*WF4</f>
        <v>-127.68078162466598</v>
      </c>
      <c r="WP4" s="10">
        <f t="shared" ref="WP4:WP7" si="420">WP$2*WF4</f>
        <v>-4508.5138818447595</v>
      </c>
      <c r="WQ4" s="10"/>
      <c r="WR4" s="10">
        <f t="shared" ref="WR4:WR7" si="421">WE4+SUM(WH4:WP4)</f>
        <v>187861.99486305434</v>
      </c>
      <c r="WS4" s="54">
        <f t="shared" ref="WS4:WS7" si="422">WR4/$WR$13</f>
        <v>0.13663907666702874</v>
      </c>
      <c r="WT4" s="52">
        <f t="shared" ref="WT4:WT7" si="423">WR4/$WR$8</f>
        <v>0.17150179963494377</v>
      </c>
      <c r="WU4" s="48">
        <f>WU$2*WS4</f>
        <v>215.47709112237098</v>
      </c>
      <c r="WV4" s="48">
        <f t="shared" ref="WV4:WV7" si="424">$TI$2*WT4</f>
        <v>0</v>
      </c>
      <c r="WW4" s="48">
        <f t="shared" ref="WW4:WW7" si="425">WW$2*WT4</f>
        <v>0</v>
      </c>
      <c r="WX4" s="10"/>
      <c r="WY4" s="10">
        <f t="shared" si="67"/>
        <v>-287.20304163719436</v>
      </c>
      <c r="WZ4" s="10">
        <f>WZ$2*WS4</f>
        <v>184.93005914269006</v>
      </c>
      <c r="XA4" s="10">
        <f t="shared" ref="XA4:XA7" si="426">XA$2*WS4</f>
        <v>-683.53834741757794</v>
      </c>
      <c r="XB4" s="10">
        <f t="shared" ref="XB4:XB7" si="427">XB$2*WS4</f>
        <v>-125.19145482386507</v>
      </c>
      <c r="XC4" s="10">
        <f t="shared" ref="XC4:XC7" si="428">XC$2*WS4</f>
        <v>-1077.5070643900885</v>
      </c>
      <c r="XD4" s="10"/>
      <c r="XE4" s="10">
        <f t="shared" ref="XE4:XE7" si="429">WR4+SUM(WU4:XC4)</f>
        <v>186088.96210505068</v>
      </c>
      <c r="XF4" s="54">
        <f t="shared" ref="XF4:XF7" si="430">XE4/$XE$13</f>
        <v>0.13663907666702874</v>
      </c>
      <c r="XG4" s="52">
        <f t="shared" ref="XG4:XG6" si="431">XE4/$XE$8</f>
        <v>0.17150179963494377</v>
      </c>
      <c r="XH4" s="48">
        <f>XH$2*XF4</f>
        <v>0</v>
      </c>
      <c r="XI4" s="48">
        <f t="shared" ref="XI4:XI7" si="432">$TI$2*XG4</f>
        <v>0</v>
      </c>
      <c r="XJ4" s="48">
        <f t="shared" ref="XJ4:XJ7" si="433">XJ$2*XG4</f>
        <v>-2765.6225857511363</v>
      </c>
      <c r="XK4" s="10"/>
      <c r="XL4" s="10">
        <f t="shared" si="68"/>
        <v>0</v>
      </c>
      <c r="XM4" s="10">
        <f>XM$2*XF4</f>
        <v>219.25242881068095</v>
      </c>
      <c r="XN4" s="10">
        <f t="shared" ref="XN4:XN7" si="434">XN$2*XF4</f>
        <v>3092.4333462081613</v>
      </c>
      <c r="XO4" s="10">
        <f t="shared" ref="XO4:XO7" si="435">XO$2*XF4</f>
        <v>-124.00952681069528</v>
      </c>
      <c r="XP4" s="10">
        <f t="shared" ref="XP4:XP7" si="436">XP$2*XF4</f>
        <v>3175.1874366007805</v>
      </c>
      <c r="XQ4" s="10"/>
      <c r="XR4" s="10">
        <f t="shared" ref="XR4:XR7" si="437">XE4+SUM(XH4:XP4)</f>
        <v>189686.20320410846</v>
      </c>
      <c r="XS4" s="54">
        <f t="shared" ref="XS4:XS7" si="438">XR4/$XR$13</f>
        <v>0.14199505739222767</v>
      </c>
      <c r="XT4" s="52">
        <f t="shared" ref="XT4:XT7" si="439">XR4/$XR$8</f>
        <v>0.17150179963494377</v>
      </c>
      <c r="XU4" s="48">
        <f>XU$2*XS4</f>
        <v>281.3532665686817</v>
      </c>
      <c r="XV4" s="48">
        <f t="shared" ref="XV4:XV7" si="440">$TI$2*XT4</f>
        <v>0</v>
      </c>
      <c r="XW4" s="48">
        <f t="shared" ref="XW4:XW7" si="441">XW$2*XT4</f>
        <v>0</v>
      </c>
      <c r="XX4" s="10"/>
      <c r="XY4" s="10">
        <f t="shared" si="69"/>
        <v>-281.4952616260739</v>
      </c>
      <c r="XZ4" s="10">
        <f>XZ$2*XS4</f>
        <v>281.4952616260739</v>
      </c>
      <c r="YA4" s="10">
        <f t="shared" ref="YA4:YA7" si="442">YA$2*XS4</f>
        <v>9287.1569097765987</v>
      </c>
      <c r="YB4" s="10">
        <f t="shared" ref="YB4:YB7" si="443">YB$2*XS4</f>
        <v>-126.40683999170892</v>
      </c>
      <c r="YC4" s="10">
        <f>YC$2*XS4</f>
        <v>-10371.588782537354</v>
      </c>
      <c r="YD4" s="10"/>
      <c r="YE4" s="10">
        <f>XR4+SUM(XU4:YC4)</f>
        <v>188756.71775792469</v>
      </c>
      <c r="YF4" s="54">
        <f t="shared" ref="YF4:YF7" si="444">YE4/$YE$13</f>
        <v>0.14199505739222767</v>
      </c>
      <c r="YG4" s="52">
        <f t="shared" ref="YG4:YG7" si="445">YE4/$YE$8</f>
        <v>0.17150179963494377</v>
      </c>
      <c r="YH4" s="48">
        <f>YH$2*YF4</f>
        <v>250.74623194778701</v>
      </c>
      <c r="YI4" s="48">
        <f t="shared" ref="YI4:YI7" si="446">$TI$2*YG4</f>
        <v>0</v>
      </c>
      <c r="YJ4" s="48">
        <f t="shared" ref="YJ4:YJ7" si="447">YJ$2*YG4</f>
        <v>0</v>
      </c>
      <c r="YK4" s="10"/>
      <c r="YL4" s="10">
        <f t="shared" si="70"/>
        <v>-277.2439296077506</v>
      </c>
      <c r="YM4" s="10">
        <f>YM$2*YF4</f>
        <v>277.2439296077506</v>
      </c>
      <c r="YN4" s="10">
        <f t="shared" ref="YN4:YN7" si="448">YN$2*YF4</f>
        <v>22.367061440423704</v>
      </c>
      <c r="YO4" s="10">
        <f t="shared" ref="YO4:YO7" si="449">YO$2*YF4</f>
        <v>-125.78774154147881</v>
      </c>
      <c r="YP4" s="10">
        <f>YP$2*YF4</f>
        <v>1325.9242868182914</v>
      </c>
      <c r="YQ4" s="10"/>
      <c r="YR4" s="10">
        <f>YE4+SUM(YH4:YP4)</f>
        <v>190229.9675965897</v>
      </c>
      <c r="YS4" s="54">
        <f t="shared" ref="YS4:YS7" si="450">YR4/$YR$13</f>
        <v>0.14199505739222767</v>
      </c>
      <c r="YT4" s="52">
        <f t="shared" ref="YT4:YT7" si="451">YR4/$YR$8</f>
        <v>0.17150179963494377</v>
      </c>
      <c r="YU4" s="48">
        <f>YU$2*YS4</f>
        <v>260.11790573567407</v>
      </c>
      <c r="YV4" s="48">
        <f t="shared" ref="YV4:YV7" si="452">$TI$2*YT4</f>
        <v>0</v>
      </c>
      <c r="YW4" s="48">
        <f t="shared" ref="YW4:YW7" si="453">YW$2*YT4</f>
        <v>-2840.6546230914241</v>
      </c>
      <c r="YX4" s="10"/>
      <c r="YY4" s="10">
        <f t="shared" si="71"/>
        <v>-260.11790573567407</v>
      </c>
      <c r="YZ4" s="10">
        <f>YZ$2*YS4</f>
        <v>257.63583213245789</v>
      </c>
      <c r="ZA4" s="10">
        <f t="shared" ref="ZA4:ZA7" si="454">ZA$2*YS4</f>
        <v>1054.304781433847</v>
      </c>
      <c r="ZB4" s="10">
        <f t="shared" ref="ZB4:ZB7" si="455">ZB$2*YS4</f>
        <v>-126.77034733863302</v>
      </c>
      <c r="ZC4" s="10">
        <f>ZC$2*YS4</f>
        <v>-573.69269072780003</v>
      </c>
      <c r="ZD4" s="10"/>
      <c r="ZE4" s="10">
        <f>YR4+SUM(YU4:ZC4)</f>
        <v>188000.79054899816</v>
      </c>
      <c r="ZF4" s="54">
        <f t="shared" ref="ZF4:ZF7" si="456">ZE4/$ZE$13</f>
        <v>0.14231921351417456</v>
      </c>
      <c r="ZG4" s="52">
        <f t="shared" ref="ZG4:ZG7" si="457">ZE4/$ZE$8</f>
        <v>0.17150179963494375</v>
      </c>
      <c r="ZH4" s="48">
        <f>ZH$2*ZF4</f>
        <v>296.07804541061847</v>
      </c>
      <c r="ZI4" s="48">
        <f t="shared" ref="ZI4:ZI7" si="458">$TI$2*ZG4</f>
        <v>0</v>
      </c>
      <c r="ZJ4" s="48">
        <f t="shared" ref="ZJ4:ZJ7" si="459">ZJ$2*ZG4</f>
        <v>0</v>
      </c>
      <c r="ZK4" s="10"/>
      <c r="ZL4" s="10">
        <f t="shared" si="72"/>
        <v>-296.22036462413269</v>
      </c>
      <c r="ZM4" s="10">
        <f>ZM$2*ZF4</f>
        <v>331.80016800267629</v>
      </c>
      <c r="ZN4" s="10">
        <f t="shared" ref="ZN4:ZN7" si="460">ZN$2*ZF4</f>
        <v>0</v>
      </c>
      <c r="ZO4" s="10">
        <f t="shared" ref="ZO4:ZO7" si="461">ZO$2*ZF4</f>
        <v>-160.8634070350715</v>
      </c>
      <c r="ZP4" s="10">
        <f>ZP$2*ZF4</f>
        <v>-2622.1788508896661</v>
      </c>
      <c r="ZQ4" s="10"/>
      <c r="ZR4" s="10">
        <f>ZE4+SUM(ZH4:ZP4)</f>
        <v>185549.40613986258</v>
      </c>
      <c r="ZS4" s="54">
        <f t="shared" ref="ZS4:ZS7" si="462">ZR4/$ZR$13</f>
        <v>0.14231921460578456</v>
      </c>
      <c r="ZT4" s="52">
        <f t="shared" ref="ZT4:ZT7" si="463">ZR4/$ZR$8</f>
        <v>0.17150179963494375</v>
      </c>
      <c r="ZU4" s="48">
        <f>ZU$2*ZS4</f>
        <v>227.32221191338149</v>
      </c>
      <c r="ZV4" s="48">
        <f t="shared" ref="ZV4:ZV7" si="464">$TI$2*ZT4</f>
        <v>0</v>
      </c>
      <c r="ZW4" s="48">
        <f t="shared" ref="ZW4:ZW7" si="465">ZW$2*ZT4</f>
        <v>0</v>
      </c>
      <c r="ZX4" s="10"/>
      <c r="ZY4" s="10">
        <f t="shared" si="73"/>
        <v>-227.32221191338149</v>
      </c>
      <c r="ZZ4" s="10">
        <f>ZZ$2*ZS4</f>
        <v>227.32221191338149</v>
      </c>
      <c r="AAA4" s="10">
        <f t="shared" ref="AAA4:AAA7" si="466">AAA$2*ZS4</f>
        <v>0</v>
      </c>
      <c r="AAB4" s="10">
        <f t="shared" ref="AAB4:AAB7" si="467">AAB$2*ZS4</f>
        <v>-123.64978003379775</v>
      </c>
      <c r="AAC4" s="10">
        <f>AAC$2*ZS4</f>
        <v>414.96582679467025</v>
      </c>
      <c r="AAD4" s="10"/>
      <c r="AAE4" s="10">
        <f>ZR4+SUM(ZU4:AAC4)</f>
        <v>186068.04439853682</v>
      </c>
      <c r="AAF4" s="54">
        <f t="shared" ref="AAF4:AAF7" si="468">AAE4/$AAE$13</f>
        <v>0.1423192167798765</v>
      </c>
      <c r="AAG4" s="52">
        <f t="shared" ref="AAG4:AAG7" si="469">AAE4/$AAE$8</f>
        <v>0.17150179963494377</v>
      </c>
      <c r="AAH4" s="48">
        <f>AAH$2*AAF4</f>
        <v>185.87316669102211</v>
      </c>
      <c r="AAI4" s="48">
        <f t="shared" ref="AAI4:AAI7" si="470">$TI$2*AAG4</f>
        <v>0</v>
      </c>
      <c r="AAJ4" s="48">
        <f t="shared" ref="AAJ4:AAJ7" si="471">AAJ$2*AAG4</f>
        <v>6038.8510530077892</v>
      </c>
      <c r="AAK4" s="10"/>
      <c r="AAL4" s="10">
        <f t="shared" si="74"/>
        <v>-186.62888173212323</v>
      </c>
      <c r="AAM4" s="10">
        <f>AAM$2*AAF4</f>
        <v>186.62888173212323</v>
      </c>
      <c r="AAN4" s="10">
        <f t="shared" ref="AAN4:AAN7" si="472">AAN$2*AAF4</f>
        <v>0</v>
      </c>
      <c r="AAO4" s="10">
        <f t="shared" ref="AAO4:AAO7" si="473">AAO$2*AAF4</f>
        <v>-123.9956176194674</v>
      </c>
      <c r="AAP4" s="10">
        <f>AAP$2*AAF4</f>
        <v>-8542.9685849944581</v>
      </c>
      <c r="AAQ4" s="10"/>
      <c r="AAR4" s="10">
        <f>AAE4+SUM(AAH4:AAP4)</f>
        <v>183625.80441562171</v>
      </c>
      <c r="AAS4" s="54">
        <f t="shared" ref="AAS4:AAS7" si="474">AAR4/$AAR$13</f>
        <v>0.1431201132985109</v>
      </c>
      <c r="AAT4" s="52">
        <f t="shared" ref="AAT4:AAT7" si="475">AAR4/$AAR$8</f>
        <v>0.1715017996349438</v>
      </c>
      <c r="AAU4" s="48">
        <f>AAU$2*AAS4</f>
        <v>307.53793065697323</v>
      </c>
      <c r="AAV4" s="48">
        <f t="shared" ref="AAV4:AAV7" si="476">$TI$2*AAT4</f>
        <v>0</v>
      </c>
      <c r="AAW4" s="48">
        <f t="shared" ref="AAW4:AAW7" si="477">AAW$2*AAT4</f>
        <v>0</v>
      </c>
      <c r="AAX4" s="10"/>
      <c r="AAY4" s="10">
        <f t="shared" si="75"/>
        <v>-307.68105077027172</v>
      </c>
      <c r="AAZ4" s="10">
        <f>AAZ$2*AAS4</f>
        <v>307.68105077027172</v>
      </c>
      <c r="ABA4" s="10">
        <f t="shared" ref="ABA4:ABA7" si="478">ABA$2*AAS4</f>
        <v>2465.5301917934476</v>
      </c>
      <c r="ABB4" s="10">
        <f t="shared" ref="ABB4:ABB7" si="479">ABB$2*AAS4</f>
        <v>-122.36769687022682</v>
      </c>
      <c r="ABC4" s="10">
        <f>ABC$2*AAS4</f>
        <v>-6512.3988090255407</v>
      </c>
      <c r="ABD4" s="10"/>
      <c r="ABE4" s="10">
        <f>AAR4+SUM(AAU4:ABC4)</f>
        <v>179764.10603217635</v>
      </c>
      <c r="ABF4" s="54">
        <f t="shared" ref="ABF4:ABF7" si="480">ABE4/$ABE$13</f>
        <v>0.14312011337040015</v>
      </c>
      <c r="ABG4" s="52">
        <f t="shared" ref="ABG4:ABG7" si="481">ABE4/$ABE$8</f>
        <v>0.17150179963494375</v>
      </c>
      <c r="ABH4" s="48">
        <f>ABH$2*ABF4</f>
        <v>223.18007358866831</v>
      </c>
      <c r="ABI4" s="48">
        <f t="shared" ref="ABI4:ABI7" si="482">$TI$2*ABG4</f>
        <v>0</v>
      </c>
      <c r="ABJ4" s="48">
        <f t="shared" ref="ABJ4:ABJ7" si="483">ABJ$2*ABG4</f>
        <v>0</v>
      </c>
      <c r="ABK4" s="10"/>
      <c r="ABL4" s="10">
        <f t="shared" si="76"/>
        <v>-223.18007358866831</v>
      </c>
      <c r="ABM4" s="10">
        <f>ABM$2*ABF4</f>
        <v>223.18007358866831</v>
      </c>
      <c r="ABN4" s="10">
        <f t="shared" ref="ABN4:ABN7" si="484">ABN$2*ABF4</f>
        <v>-7.6640820709849278</v>
      </c>
      <c r="ABO4" s="10">
        <f t="shared" ref="ABO4:ABO7" si="485">ABO$2*ABF4</f>
        <v>-119.79439729329233</v>
      </c>
      <c r="ABP4" s="10">
        <f>ABP$2*ABF4</f>
        <v>8257.8172925031668</v>
      </c>
      <c r="ABQ4" s="10"/>
      <c r="ABR4" s="10">
        <f>ABE4+SUM(ABH4:ABP4)</f>
        <v>188117.64491890391</v>
      </c>
      <c r="ABS4" s="54">
        <f t="shared" ref="ABS4:ABS7" si="486">ABR4/$ABR$13</f>
        <v>0.14312011321860407</v>
      </c>
      <c r="ABT4" s="52">
        <f t="shared" ref="ABT4:ABT6" si="487">ABR4/$ABR$8</f>
        <v>0.17150179963494377</v>
      </c>
      <c r="ABU4" s="48">
        <f>ABU$2*ABS4</f>
        <v>1.3925587016170178</v>
      </c>
      <c r="ABV4" s="48">
        <f t="shared" ref="ABV4:ABV7" si="488">$TI$2*ABT4</f>
        <v>0</v>
      </c>
      <c r="ABW4" s="48">
        <f t="shared" ref="ABW4:ABW7" si="489">ABW$2*ABT4</f>
        <v>-2157.5252247495232</v>
      </c>
      <c r="ABX4" s="10"/>
      <c r="ABY4" s="10">
        <f t="shared" si="77"/>
        <v>-1.3925587016170178</v>
      </c>
      <c r="ABZ4" s="10">
        <f>ABZ$2*ABS4</f>
        <v>203.67995792592421</v>
      </c>
      <c r="ACA4" s="10">
        <f t="shared" ref="ACA4:ACA7" si="490">ACA$2*ABS4</f>
        <v>601.18891638493608</v>
      </c>
      <c r="ACB4" s="10">
        <f t="shared" ref="ACB4:ACB7" si="491">ACB$2*ABS4</f>
        <v>-125.36176957043968</v>
      </c>
      <c r="ACC4" s="10">
        <f>ACC$2*ABS4</f>
        <v>-659.11105740563733</v>
      </c>
      <c r="ACD4" s="10"/>
      <c r="ACE4" s="10">
        <f>ABR4+SUM(ABU4:ACC4)</f>
        <v>185980.51574148916</v>
      </c>
      <c r="ACF4" s="54">
        <f t="shared" ref="ACF4:ACF7" si="492">ACE4/$ACE$13</f>
        <v>0.1428458764653156</v>
      </c>
      <c r="ACG4" s="52">
        <f t="shared" ref="ACG4:ACG7" si="493">ACE4/$ACE$8</f>
        <v>0.17150179963494375</v>
      </c>
      <c r="ACH4" s="48">
        <f>ACH$2*ACF4</f>
        <v>5805.5906789013552</v>
      </c>
      <c r="ACI4" s="48">
        <f t="shared" ref="ACI4:ACI7" si="494">$TI$2*ACG4</f>
        <v>0</v>
      </c>
      <c r="ACJ4" s="48">
        <f t="shared" ref="ACJ4:ACJ7" si="495">ACJ$2*ACG4</f>
        <v>0</v>
      </c>
      <c r="ACK4" s="10"/>
      <c r="ACL4" s="10">
        <f t="shared" si="78"/>
        <v>-10089.017126647072</v>
      </c>
      <c r="ACM4" s="10">
        <f>ACM$2*ACF4</f>
        <v>825.37204496918139</v>
      </c>
      <c r="ACN4" s="10">
        <f t="shared" ref="ACN4:ACN7" si="496">ACN$2*ACF4</f>
        <v>1296.0492079223964</v>
      </c>
      <c r="ACO4" s="10">
        <f t="shared" ref="ACO4:ACO7" si="497">ACO$2*ACF4</f>
        <v>-123.93736779760178</v>
      </c>
      <c r="ACP4" s="10">
        <f>ACP$2*ACF4</f>
        <v>-5921.3329787661414</v>
      </c>
      <c r="ACQ4" s="10"/>
      <c r="ACR4" s="10">
        <f>ACE4+SUM(ACH4:ACP4)</f>
        <v>177773.24020007128</v>
      </c>
      <c r="ACS4" s="54">
        <f t="shared" ref="ACS4:ACS7" si="498">ACR4/$ACR$13</f>
        <v>0.14284587661727302</v>
      </c>
      <c r="ACT4" s="52">
        <f t="shared" ref="ACT4:ACT7" si="499">ACR4/$ACR$8</f>
        <v>0.17150179963494377</v>
      </c>
      <c r="ACU4" s="48">
        <f>ACU$2*ACS4</f>
        <v>241.81521377278446</v>
      </c>
      <c r="ACV4" s="48">
        <f t="shared" ref="ACV4:ACV7" si="500">$TI$2*ACT4</f>
        <v>0</v>
      </c>
      <c r="ACW4" s="48">
        <f t="shared" ref="ACW4:ACW7" si="501">ACW$2*ACT4</f>
        <v>0</v>
      </c>
      <c r="ACX4" s="10"/>
      <c r="ACY4" s="10">
        <f t="shared" si="79"/>
        <v>-241.15240890528042</v>
      </c>
      <c r="ACZ4" s="10">
        <f>ACZ$2*ACS4</f>
        <v>224.57514492384578</v>
      </c>
      <c r="ADA4" s="10">
        <f t="shared" ref="ADA4:ADA7" si="502">ADA$2*ACS4</f>
        <v>33.837331253099634</v>
      </c>
      <c r="ADB4" s="10">
        <f t="shared" ref="ADB4:ADB7" si="503">ADB$2*ACS4</f>
        <v>-119.03775436147214</v>
      </c>
      <c r="ADC4" s="10">
        <f>ADC$2*ACS4</f>
        <v>-6430.9356498972929</v>
      </c>
      <c r="ADD4" s="10"/>
      <c r="ADE4" s="10">
        <f>ACR4+SUM(ACU4:ADC4)</f>
        <v>171482.34207685696</v>
      </c>
      <c r="ADF4" s="54">
        <f t="shared" ref="ADF4:ADF7" si="504">ADE4/$ADE$13</f>
        <v>0.14450805556044016</v>
      </c>
      <c r="ADG4" s="52">
        <f t="shared" ref="ADG4:ADG7" si="505">ADE4/$ADE$8</f>
        <v>0.17150179963494377</v>
      </c>
      <c r="ADH4" s="48">
        <f>ADH$2*ADF4</f>
        <v>194.97315872325709</v>
      </c>
      <c r="ADI4" s="48">
        <f t="shared" ref="ADI4:ADI7" si="506">$TI$2*ADG4</f>
        <v>0</v>
      </c>
      <c r="ADJ4" s="48">
        <f t="shared" ref="ADJ4:ADJ7" si="507">ADJ$2*ADG4</f>
        <v>-2329.027024384467</v>
      </c>
      <c r="ADK4" s="10"/>
      <c r="ADL4" s="10">
        <f t="shared" si="80"/>
        <v>-194.97315872325709</v>
      </c>
      <c r="ADM4" s="10">
        <f>ADM$2*ADF4</f>
        <v>200.42111241788569</v>
      </c>
      <c r="ADN4" s="10">
        <f t="shared" ref="ADN4:ADN7" si="508">ADN$2*ADF4</f>
        <v>-14.27450572826028</v>
      </c>
      <c r="ADO4" s="10">
        <f t="shared" ref="ADO4:ADO7" si="509">ADO$2*ADF4</f>
        <v>-120.42289794018161</v>
      </c>
      <c r="ADP4" s="10">
        <f>ADP$2*ADF4</f>
        <v>-624.35283437110411</v>
      </c>
      <c r="ADQ4" s="10"/>
      <c r="ADR4" s="10">
        <f>ADE4+SUM(ADH4:ADP4)</f>
        <v>168594.68592685083</v>
      </c>
      <c r="ADS4" s="54">
        <f t="shared" ref="ADS4:ADS7" si="510">ADR4/$ADR$13</f>
        <v>0.14419452934675164</v>
      </c>
      <c r="ADT4" s="52">
        <f t="shared" ref="ADT4:ADT7" si="511">ADR4/$ADR$8</f>
        <v>0.17150179963494375</v>
      </c>
      <c r="ADU4" s="48">
        <f>ADU$2*ADS4</f>
        <v>334.05114030173917</v>
      </c>
      <c r="ADV4" s="48">
        <f t="shared" ref="ADV4:ADV7" si="512">$TI$2*ADT4</f>
        <v>0</v>
      </c>
      <c r="ADW4" s="48">
        <f t="shared" ref="ADW4:ADW7" si="513">ADW$2*ADT4</f>
        <v>0</v>
      </c>
      <c r="ADX4" s="10"/>
      <c r="ADY4" s="10">
        <f t="shared" si="81"/>
        <v>-334.19533483108592</v>
      </c>
      <c r="ADZ4" s="10">
        <f>ADZ$2*ADS4</f>
        <v>328.7592010747133</v>
      </c>
      <c r="AEA4" s="10">
        <f t="shared" ref="AEA4:AEA7" si="514">AEA$2*ADS4</f>
        <v>-576.08598364614215</v>
      </c>
      <c r="AEB4" s="10">
        <f t="shared" ref="AEB4:AEB7" si="515">AEB$2*ADS4</f>
        <v>-120.16162714052855</v>
      </c>
      <c r="AEC4" s="10">
        <f>AEC$2*ADS4</f>
        <v>9470.5553768558893</v>
      </c>
      <c r="AED4" s="10"/>
      <c r="AEE4" s="10">
        <f>ADR4+SUM(ADU4:AEC4)</f>
        <v>177697.6086994654</v>
      </c>
      <c r="AEF4" s="54">
        <f t="shared" ref="AEF4:AEF7" si="516">AEE4/$AEE$13</f>
        <v>0.14478195308793262</v>
      </c>
      <c r="AEG4" s="52">
        <f t="shared" ref="AEG4:AEG7" si="517">AEE4/$AEE$8</f>
        <v>0.17150179963494377</v>
      </c>
      <c r="AEH4" s="48">
        <f>AEH$2*AEF4</f>
        <v>282.00339258561343</v>
      </c>
      <c r="AEI4" s="48">
        <f t="shared" ref="AEI4:AEI7" si="518">$TI$2*AEG4</f>
        <v>0</v>
      </c>
      <c r="AEJ4" s="48">
        <f t="shared" ref="AEJ4:AEJ7" si="519">AEJ$2*AEG4</f>
        <v>0</v>
      </c>
      <c r="AEK4" s="10"/>
      <c r="AEL4" s="10">
        <f t="shared" ref="AEL4:AEL6" si="520">AEL$2*AEF4</f>
        <v>-294.0260859700353</v>
      </c>
      <c r="AEM4" s="10">
        <f>AEM$2*AEF4</f>
        <v>294.0260859700353</v>
      </c>
      <c r="AEN4" s="10">
        <f t="shared" ref="AEN4:AEN7" si="521">AEN$2*AEF4</f>
        <v>0</v>
      </c>
      <c r="AEO4" s="10">
        <f t="shared" ref="AEO4:AEO7" si="522">AEO$2*AEF4</f>
        <v>-120.65114496676691</v>
      </c>
      <c r="AEP4" s="10">
        <f>AEP$2*AEF4</f>
        <v>361.55818016837065</v>
      </c>
      <c r="AEQ4" s="10"/>
      <c r="AER4" s="10">
        <f>AEE4+SUM(AEH4:AEP4)</f>
        <v>178220.51912725263</v>
      </c>
      <c r="AES4" s="54">
        <f t="shared" ref="AES4:AES7" si="523">AER4/$AER$13</f>
        <v>0.14478195307754926</v>
      </c>
      <c r="AET4" s="52">
        <f t="shared" ref="AET4:AET7" si="524">AER4/$AER$8</f>
        <v>0.17150179963494377</v>
      </c>
      <c r="AEU4" s="48">
        <f>AEU$2*AES4</f>
        <v>201.54950905972555</v>
      </c>
      <c r="AEV4" s="48">
        <f t="shared" ref="AEV4:AEV7" si="525">$TI$2*AET4</f>
        <v>0</v>
      </c>
      <c r="AEW4" s="48">
        <f t="shared" ref="AEW4:AEW7" si="526">AEW$2*AET4</f>
        <v>-2586.279723836883</v>
      </c>
      <c r="AEX4" s="10"/>
      <c r="AEY4" s="10">
        <f t="shared" ref="AEY4:AEY6" si="527">AEY$2*AES4</f>
        <v>-201.54950905972555</v>
      </c>
      <c r="AEZ4" s="10">
        <f>AEZ$2*AES4</f>
        <v>201.54950905972555</v>
      </c>
      <c r="AFA4" s="10">
        <f t="shared" ref="AFA4:AFA7" si="528">AFA$2*AES4</f>
        <v>0</v>
      </c>
      <c r="AFB4" s="10">
        <f t="shared" ref="AFB4:AFB7" si="529">AFB$2*AES4</f>
        <v>-120.65114495811413</v>
      </c>
      <c r="AFC4" s="10">
        <f>AFC$2*AES4</f>
        <v>1338.0415104935025</v>
      </c>
      <c r="AFD4" s="10"/>
      <c r="AFE4" s="10">
        <f>AER4+SUM(AEU4:AFC4)</f>
        <v>177053.17927801085</v>
      </c>
      <c r="AFF4" s="54">
        <f t="shared" ref="AFF4:AFF7" si="530">AFE4/$AFE$13</f>
        <v>0.14445320421376498</v>
      </c>
      <c r="AFG4" s="52">
        <f t="shared" ref="AFG4:AFG7" si="531">AFE4/$AFE$8</f>
        <v>0.17150179963494377</v>
      </c>
      <c r="AFH4" s="48">
        <f>AFH$2*AFF4</f>
        <v>382.03538918414421</v>
      </c>
      <c r="AFI4" s="48">
        <f t="shared" ref="AFI4:AFI7" si="532">$TI$2*AFG4</f>
        <v>0</v>
      </c>
      <c r="AFJ4" s="48">
        <f t="shared" ref="AFJ4:AFJ7" si="533">AFJ$2*AFG4</f>
        <v>0</v>
      </c>
      <c r="AFK4" s="10"/>
      <c r="AFL4" s="10">
        <f t="shared" ref="AFL4:AFL6" si="534">AFL$2*AFF4</f>
        <v>-382.179842388358</v>
      </c>
      <c r="AFM4" s="10">
        <f>AFM$2*AFF4</f>
        <v>382.179842388358</v>
      </c>
      <c r="AFN4" s="10">
        <f t="shared" ref="AFN4:AFN7" si="535">AFN$2*AFF4</f>
        <v>-588.94582530381479</v>
      </c>
      <c r="AFO4" s="10">
        <f t="shared" ref="AFO4:AFO7" si="536">AFO$2*AFF4</f>
        <v>-156.49048972089801</v>
      </c>
      <c r="AFP4" s="10">
        <f>AFP$2*AFF4</f>
        <v>584.7624605097842</v>
      </c>
      <c r="AFQ4" s="10"/>
      <c r="AFR4" s="10">
        <f>AFE4+SUM(AFH4:AFP4)</f>
        <v>177274.54081268006</v>
      </c>
      <c r="AFS4" s="54">
        <f t="shared" ref="AFS4:AFS7" si="537">AFR4/$AFR$13</f>
        <v>0.14445320420934998</v>
      </c>
      <c r="AFT4" s="52">
        <f t="shared" ref="AFT4:AFT7" si="538">AFR4/$AFR$8</f>
        <v>0.17150179963494377</v>
      </c>
      <c r="AFU4" s="48">
        <f>AFU$2*AFS4</f>
        <v>203.56923349998436</v>
      </c>
      <c r="AFV4" s="48">
        <f t="shared" ref="AFV4:AFV7" si="539">$TI$2*AFT4</f>
        <v>0</v>
      </c>
      <c r="AFW4" s="48">
        <f t="shared" ref="AFW4:AFW7" si="540">AFW$2*AFT4</f>
        <v>-2570.8445618697378</v>
      </c>
      <c r="AFX4" s="10"/>
      <c r="AFY4" s="10">
        <f t="shared" ref="AFY4:AFY6" si="541">AFY$2*AFS4</f>
        <v>-424.58263594028983</v>
      </c>
      <c r="AFZ4" s="10">
        <f>AFZ$2*AFS4</f>
        <v>203.56923349998436</v>
      </c>
      <c r="AGA4" s="10">
        <f t="shared" ref="AGA4:AGA7" si="542">AGA$2*AFS4</f>
        <v>0</v>
      </c>
      <c r="AGB4" s="10">
        <f t="shared" ref="AGB4:AGB7" si="543">AGB$2*AFS4</f>
        <v>-120.37718866377763</v>
      </c>
      <c r="AGC4" s="10">
        <f>AGC$2*AFS4</f>
        <v>5106.5912235814894</v>
      </c>
      <c r="AGD4" s="10"/>
      <c r="AGE4" s="10">
        <f>AFR4+SUM(AFU4:AGC4)</f>
        <v>179672.46611678772</v>
      </c>
      <c r="AGF4" s="54">
        <f t="shared" ref="AGF4:AGF7" si="544">AGE4/$AGE$13</f>
        <v>0.14412795318276195</v>
      </c>
      <c r="AGG4" s="52">
        <f t="shared" ref="AGG4:AGG7" si="545">AGE4/$AGE$8</f>
        <v>0.17150179963494375</v>
      </c>
      <c r="AGH4" s="48">
        <f>AGH$2*AGF4</f>
        <v>0</v>
      </c>
      <c r="AGI4" s="48">
        <f t="shared" ref="AGI4:AGI7" si="546">$TI$2*AGG4</f>
        <v>0</v>
      </c>
      <c r="AGJ4" s="48">
        <f t="shared" ref="AGJ4:AGJ7" si="547">AGJ$2*AGG4</f>
        <v>0</v>
      </c>
      <c r="AGK4" s="10"/>
      <c r="AGL4" s="10">
        <f t="shared" ref="AGL4:AGL6" si="548">AGL$2*AGF4</f>
        <v>0</v>
      </c>
      <c r="AGM4" s="10">
        <f>AGM$2*AGF4</f>
        <v>221.94551766519879</v>
      </c>
      <c r="AGN4" s="10">
        <f t="shared" ref="AGN4:AGN7" si="549">AGN$2*AGF4</f>
        <v>-204.27687188452398</v>
      </c>
      <c r="AGO4" s="10">
        <f t="shared" ref="AGO4:AGO7" si="550">AGO$2*AGF4</f>
        <v>-120.10614722579102</v>
      </c>
      <c r="AGP4" s="10">
        <f>AGP$2*AGF4</f>
        <v>970.32991456669015</v>
      </c>
      <c r="AGQ4" s="10"/>
      <c r="AGR4" s="10">
        <f>AGE4+SUM(AGH4:AGP4)</f>
        <v>180540.35852990928</v>
      </c>
      <c r="AGS4" s="54">
        <f t="shared" ref="AGS4:AGS7" si="551">AGR4/$AGR$13</f>
        <v>0.14412795316608842</v>
      </c>
      <c r="AGT4" s="52">
        <f t="shared" ref="AGT4:AGT7" si="552">AGR4/$AGR$8</f>
        <v>0.17150179963494375</v>
      </c>
      <c r="AGU4" s="48">
        <f>AGU$2*AGS4</f>
        <v>313.88762152323403</v>
      </c>
      <c r="AGV4" s="48">
        <f t="shared" ref="AGV4:AGV7" si="553">$TI$2*AGT4</f>
        <v>0</v>
      </c>
      <c r="AGW4" s="48">
        <f t="shared" ref="AGW4:AGW7" si="554">AGW$2*AGT4</f>
        <v>0</v>
      </c>
      <c r="AGX4" s="10"/>
      <c r="AGY4" s="10">
        <f t="shared" ref="AGY4:AGY6" si="555">AGY$2*AGS4</f>
        <v>-653.59720713570448</v>
      </c>
      <c r="AGZ4" s="10">
        <f>AGZ$2*AGS4</f>
        <v>337.40065580274967</v>
      </c>
      <c r="AHA4" s="10">
        <f t="shared" ref="AHA4:AHA7" si="556">AHA$2*AGS4</f>
        <v>533.57033029804927</v>
      </c>
      <c r="AHB4" s="10">
        <f t="shared" ref="AHB4:AHB7" si="557">AHB$2*AGS4</f>
        <v>-120.31225018492397</v>
      </c>
      <c r="AHC4" s="10">
        <f>AHC$2*AGS4</f>
        <v>-191.81268647108877</v>
      </c>
      <c r="AHD4" s="10"/>
      <c r="AHE4" s="10">
        <f>AGR4+SUM(AGU4:AHC4)</f>
        <v>180759.49499374159</v>
      </c>
      <c r="AHF4" s="54">
        <f t="shared" ref="AHF4:AHF7" si="558">AHE4/$AHE$13</f>
        <v>0.14412795316190377</v>
      </c>
      <c r="AHG4" s="52">
        <f t="shared" ref="AHG4:AHG7" si="559">AHE4/$AHE$8</f>
        <v>0.17150179963494375</v>
      </c>
      <c r="AHH4" s="48">
        <f>AHH$2*AHF4</f>
        <v>219.85133847363642</v>
      </c>
      <c r="AHI4" s="48">
        <f t="shared" ref="AHI4:AHI7" si="560">$TI$2*AHG4</f>
        <v>0</v>
      </c>
      <c r="AHJ4" s="48">
        <f t="shared" ref="AHJ4:AHJ7" si="561">AHJ$2*AHG4</f>
        <v>0</v>
      </c>
      <c r="AHK4" s="10"/>
      <c r="AHL4" s="10">
        <f t="shared" ref="AHL4:AHL6" si="562">AHL$2*AHF4</f>
        <v>-219.85133847363642</v>
      </c>
      <c r="AHM4" s="10">
        <f>AHM$2*AHF4</f>
        <v>196.33830419480341</v>
      </c>
      <c r="AHN4" s="10">
        <f t="shared" ref="AHN4:AHN7" si="563">AHN$2*AHF4</f>
        <v>-5.7651181264761514E-2</v>
      </c>
      <c r="AHO4" s="10">
        <f t="shared" ref="AHO4:AHO7" si="564">AHO$2*AHF4</f>
        <v>-120.45926069365593</v>
      </c>
      <c r="AHP4" s="10">
        <f>AHP$2*AHF4</f>
        <v>-3073.0803632432644</v>
      </c>
      <c r="AHQ4" s="10"/>
      <c r="AHR4" s="10">
        <f>AHE4+SUM(AHH4:AHP4)</f>
        <v>177762.23602281822</v>
      </c>
      <c r="AHS4" s="54">
        <f t="shared" ref="AHS4:AHS7" si="565">AHR4/$AHR$13</f>
        <v>0.14412795322003394</v>
      </c>
      <c r="AHT4" s="52">
        <f t="shared" ref="AHT4:AHT7" si="566">AHR4/$AHR$8</f>
        <v>0.17150179963494377</v>
      </c>
      <c r="AHU4" s="48">
        <f>AHU$2*AHS4</f>
        <v>314.81724693898792</v>
      </c>
      <c r="AHV4" s="48">
        <f t="shared" ref="AHV4:AHV7" si="567">$TI$2*AHT4</f>
        <v>0</v>
      </c>
      <c r="AHW4" s="48">
        <f t="shared" ref="AHW4:AHW7" si="568">$AHW$2*AHT4</f>
        <v>-2144.2338352778152</v>
      </c>
      <c r="AHX4" s="10"/>
      <c r="AHY4" s="10">
        <f t="shared" ref="AHY4:AHY6" si="569">AHY$2*AHS4</f>
        <v>-187.39084093809154</v>
      </c>
      <c r="AHZ4" s="10">
        <f>AHZ$2*AHS4</f>
        <v>185.90488174039297</v>
      </c>
      <c r="AIA4" s="10">
        <f t="shared" ref="AIA4:AIA7" si="570">AIA$2*AHS4</f>
        <v>1449.5452703175083</v>
      </c>
      <c r="AIB4" s="10">
        <f t="shared" ref="AIB4:AIB7" si="571">AIB$2*AHS4</f>
        <v>-120.10614725685089</v>
      </c>
      <c r="AIC4" s="10">
        <f>AIC$2*AHS4</f>
        <v>290.99289627171635</v>
      </c>
      <c r="AID4" s="10"/>
      <c r="AIE4" s="10">
        <f>AHR4+SUM(AHU4:AIC4)</f>
        <v>177551.76549461408</v>
      </c>
      <c r="AIF4" s="54">
        <f t="shared" ref="AIF4:AIF7" si="572">AIE4/$AIE$13</f>
        <v>0.1445079492430256</v>
      </c>
      <c r="AIG4" s="52">
        <f t="shared" ref="AIG4:AIG7" si="573">AIE4/$AIE$8</f>
        <v>0.17150179963494377</v>
      </c>
      <c r="AIH4" s="48">
        <f>AIH$2*AIF4</f>
        <v>846.2746777544686</v>
      </c>
      <c r="AII4" s="48">
        <f t="shared" ref="AII4:AII7" si="574">$TI$2*AIG4</f>
        <v>0</v>
      </c>
      <c r="AIJ4" s="48">
        <f t="shared" ref="AIJ4:AIJ7" si="575">AIJ$2*AIG4</f>
        <v>0</v>
      </c>
      <c r="AIK4" s="10"/>
      <c r="AIL4" s="10">
        <f t="shared" ref="AIL4:AIL6" si="576">AIL$2*AIF4</f>
        <v>-846.41918570371172</v>
      </c>
      <c r="AIM4" s="10">
        <f>AIM$2*AIF4</f>
        <v>861.75725943636644</v>
      </c>
      <c r="AIN4" s="10">
        <f t="shared" ref="AIN4:AIN7" si="577">AIN$2*AIF4</f>
        <v>1532.6917718973177</v>
      </c>
      <c r="AIO4" s="10">
        <f t="shared" ref="AIO4:AIO7" si="578">AIO$2*AIF4</f>
        <v>-120.42280934269053</v>
      </c>
      <c r="AIP4" s="10">
        <f>AIP$2*AIF4</f>
        <v>-645.68463848971726</v>
      </c>
      <c r="AIQ4" s="10"/>
      <c r="AIR4" s="10">
        <f>AIE4+SUM(AIH4:AIP4)</f>
        <v>179179.96257016613</v>
      </c>
      <c r="AIS4" s="54">
        <f t="shared" ref="AIS4:AIS7" si="579">AIR4/$AIR$13</f>
        <v>0.15185623742244803</v>
      </c>
      <c r="AIT4" s="52">
        <f t="shared" ref="AIT4:AIT7" si="580">AIR4/$AIR$8</f>
        <v>0.17150179963494377</v>
      </c>
      <c r="AIU4" s="48">
        <f>AIU$2*AIS4</f>
        <v>0</v>
      </c>
      <c r="AIV4" s="48">
        <f t="shared" ref="AIV4:AIV7" si="581">$TI$2*AIT4</f>
        <v>0</v>
      </c>
      <c r="AIW4" s="48">
        <f t="shared" ref="AIW4:AIW7" si="582">AIW$2*AIT4</f>
        <v>0</v>
      </c>
      <c r="AIX4" s="10"/>
      <c r="AIY4" s="10">
        <f t="shared" ref="AIY4:AIY6" si="583">AIY$2*AIS4</f>
        <v>0</v>
      </c>
      <c r="AIZ4" s="10">
        <f>AIZ$2*AIS4</f>
        <v>237.98302103896367</v>
      </c>
      <c r="AJA4" s="10">
        <f t="shared" ref="AJA4:AJA7" si="584">AJA$2*AIS4</f>
        <v>80.980375730268861</v>
      </c>
      <c r="AJB4" s="10">
        <f t="shared" ref="AJB4:AJB7" si="585">AJB$2*AIS4</f>
        <v>-126.54635833124863</v>
      </c>
      <c r="AJC4" s="10">
        <f>AJC$2*AIS4</f>
        <v>2710.2982357059936</v>
      </c>
      <c r="AJD4" s="10"/>
      <c r="AJE4" s="10">
        <f>AIR4+SUM(AIU4:AJC4)</f>
        <v>182082.67784431009</v>
      </c>
      <c r="AJF4" s="54">
        <f t="shared" ref="AJF4:AJF7" si="586">AJE4/$AJE$13</f>
        <v>0.15185623736089734</v>
      </c>
      <c r="AJG4" s="52">
        <f t="shared" ref="AJG4:AJG7" si="587">AJE4/$AJE$8</f>
        <v>0.17150179963494377</v>
      </c>
      <c r="AJH4" s="48">
        <f>AJH$2*AJF4</f>
        <v>0</v>
      </c>
      <c r="AJI4" s="48">
        <f t="shared" ref="AJI4:AJI7" si="588">$TI$2*AJG4</f>
        <v>0</v>
      </c>
      <c r="AJJ4" s="48">
        <f t="shared" ref="AJJ4:AJJ7" si="589">AJJ$2*AJG4</f>
        <v>-1458.2266367380403</v>
      </c>
      <c r="AJK4" s="10"/>
      <c r="AJL4" s="10">
        <f t="shared" ref="AJL4:AJL6" si="590">AJL$2*AJF4</f>
        <v>0</v>
      </c>
      <c r="AJM4" s="10">
        <f>AJM$2*AJF4</f>
        <v>174.87764294480937</v>
      </c>
      <c r="AJN4" s="10">
        <f t="shared" ref="AJN4:AJN7" si="591">AJN$2*AJF4</f>
        <v>6781.2162074695516</v>
      </c>
      <c r="AJO4" s="10">
        <f t="shared" ref="AJO4:AJO7" si="592">AJO$2*AJF4</f>
        <v>-126.54635827995659</v>
      </c>
      <c r="AJP4" s="10">
        <f>AJP$2*AJF4</f>
        <v>-2793.2740012638183</v>
      </c>
      <c r="AJQ4" s="10"/>
      <c r="AJR4" s="10">
        <f>AJE4+SUM(AJH4:AJP4)</f>
        <v>184660.72469844265</v>
      </c>
      <c r="AJS4" s="54">
        <f t="shared" ref="AJS4:AJS7" si="593">AJR4/$AJR$13</f>
        <v>0.16097722407382495</v>
      </c>
      <c r="AJT4" s="52">
        <f t="shared" ref="AJT4:AJT7" si="594">AJR4/$AJR$8</f>
        <v>0.17150179963494377</v>
      </c>
      <c r="AJU4" s="48">
        <f>AJU$2*AJS4</f>
        <v>378.84540890758035</v>
      </c>
      <c r="AJV4" s="48">
        <f t="shared" ref="AJV4:AJV7" si="595">$TI$2*AJT4</f>
        <v>0</v>
      </c>
      <c r="AJW4" s="48">
        <f t="shared" ref="AJW4:AJW7" si="596">AJW$2*AJT4</f>
        <v>0</v>
      </c>
      <c r="AJX4" s="10">
        <f t="shared" ref="AJX4:AJX7" si="597">$AJX$2*AJT4</f>
        <v>-403.78555207850792</v>
      </c>
      <c r="AJY4" s="10">
        <f t="shared" ref="AJY4:AJY6" si="598">AJY$2*AJS4</f>
        <v>0</v>
      </c>
      <c r="AJZ4" s="10">
        <f>AJZ$2*AJS4</f>
        <v>378.84540890758035</v>
      </c>
      <c r="AKA4" s="10">
        <f t="shared" ref="AKA4:AKA7" si="599">AKA$2*AJS4</f>
        <v>394.86586224740739</v>
      </c>
      <c r="AKB4" s="10">
        <f t="shared" ref="AKB4:AKB7" si="600">AKB$2*AJS4</f>
        <v>-134.14715013744055</v>
      </c>
      <c r="AKC4" s="10">
        <f>AKC$2*AJS4</f>
        <v>463.54357535402335</v>
      </c>
      <c r="AKD4" s="10"/>
      <c r="AKE4" s="10">
        <f>AJR4+SUM(AJU4:AKC4)</f>
        <v>185738.89225164329</v>
      </c>
      <c r="AKF4" s="54">
        <f t="shared" ref="AKF4:AKF7" si="601">AKE4/$AKE$13</f>
        <v>0.16095575115849844</v>
      </c>
      <c r="AKG4" s="52">
        <f t="shared" ref="AKG4:AKG7" si="602">AKE4/$AKE$8</f>
        <v>0.17150179963494377</v>
      </c>
      <c r="AKH4" s="48">
        <f>AKH$2*AKF4</f>
        <v>222.00465801540531</v>
      </c>
      <c r="AKI4" s="48">
        <f t="shared" ref="AKI4:AKI7" si="603">$TI$2*AKG4</f>
        <v>0</v>
      </c>
      <c r="AKJ4" s="48">
        <f t="shared" ref="AKJ4:AKJ7" si="604">AKJ$2*AKG4</f>
        <v>0</v>
      </c>
      <c r="AKK4" s="10"/>
      <c r="AKL4" s="10">
        <f t="shared" ref="AKL4:AKL6" si="605">AKL$2*AKF4</f>
        <v>-223.09110933572518</v>
      </c>
      <c r="AKM4" s="10">
        <f>AKM$2*AKF4</f>
        <v>223.25206508688368</v>
      </c>
      <c r="AKN4" s="10">
        <f t="shared" ref="AKN4:AKN7" si="606">AKN$2*AKF4</f>
        <v>4.9381224455427324</v>
      </c>
      <c r="AKO4" s="10">
        <f t="shared" ref="AKO4:AKO7" si="607">AKO$2*AKF4</f>
        <v>-134.12925611291152</v>
      </c>
      <c r="AKP4" s="10">
        <f>AKP$2*AKF4</f>
        <v>2240.7181272753392</v>
      </c>
      <c r="AKQ4" s="10"/>
      <c r="AKR4" s="10">
        <f>AKE4+SUM(AKH4:AKP4)</f>
        <v>188072.58485901784</v>
      </c>
      <c r="AKS4" s="54">
        <f t="shared" ref="AKS4:AKS7" si="608">AKR4/$AKR$13</f>
        <v>0.16095575110657667</v>
      </c>
      <c r="AKT4" s="52">
        <f t="shared" ref="AKT4:AKT7" si="609">AKR4/$AKR$8</f>
        <v>0.17150179963494375</v>
      </c>
      <c r="AKU4" s="48">
        <f>AKU$2*AKS4</f>
        <v>0</v>
      </c>
      <c r="AKV4" s="48">
        <f t="shared" ref="AKV4:AKV7" si="610">$TI$2*AKT4</f>
        <v>0</v>
      </c>
      <c r="AKW4" s="48">
        <f t="shared" ref="AKW4:AKW7" si="611">AKW$2*AKT4</f>
        <v>0</v>
      </c>
      <c r="AKX4" s="10"/>
      <c r="AKY4" s="10">
        <f t="shared" ref="AKY4:AKY6" si="612">AKY$2*AKS4</f>
        <v>0</v>
      </c>
      <c r="AKZ4" s="10">
        <f>AKZ$2*AKS4</f>
        <v>200.10823756325144</v>
      </c>
      <c r="ALA4" s="10">
        <f t="shared" ref="ALA4:ALA7" si="613">ALA$2*AKS4</f>
        <v>0</v>
      </c>
      <c r="ALB4" s="10">
        <f t="shared" ref="ALB4:ALB7" si="614">ALB$2*AKS4</f>
        <v>-134.12925606964353</v>
      </c>
      <c r="ALC4" s="10">
        <f>ALC$2*AKS4</f>
        <v>1869.2209860959626</v>
      </c>
      <c r="ALD4" s="10"/>
      <c r="ALE4" s="10">
        <f>AKR4+SUM(AKU4:ALC4)</f>
        <v>190007.78482660741</v>
      </c>
      <c r="ALF4" s="54">
        <f t="shared" ref="ALF4:ALF7" si="615">ALE4/$ALE$13</f>
        <v>0.16095575106448823</v>
      </c>
      <c r="ALG4" s="52">
        <f t="shared" ref="ALG4:ALG7" si="616">ALE4/$ALE$8</f>
        <v>0.17150179963494377</v>
      </c>
      <c r="ALH4" s="48">
        <f>ALH$2*ALF4</f>
        <v>480.44325958243348</v>
      </c>
      <c r="ALI4" s="48">
        <f t="shared" ref="ALI4:ALI7" si="617">$TI$2*ALG4</f>
        <v>0</v>
      </c>
      <c r="ALJ4" s="48">
        <f t="shared" ref="ALJ4:ALJ7" si="618">ALJ$2*ALG4</f>
        <v>0</v>
      </c>
      <c r="ALK4" s="10"/>
      <c r="ALL4" s="10">
        <f>ALL$2*ALF4</f>
        <v>-480.60421533349796</v>
      </c>
      <c r="ALM4" s="10">
        <f>ALM$2*ALF4</f>
        <v>499.49237272091568</v>
      </c>
      <c r="ALN4" s="10">
        <f t="shared" ref="ALN4:ALN7" si="619">ALN$2*ALF4</f>
        <v>0</v>
      </c>
      <c r="ALO4" s="10">
        <f t="shared" ref="ALO4:ALO7" si="620">ALO$2*ALF4</f>
        <v>-174.36819380069201</v>
      </c>
      <c r="ALP4" s="10">
        <f>ALP$2*ALF4</f>
        <v>799.71347783644171</v>
      </c>
      <c r="ALQ4" s="10"/>
      <c r="ALR4" s="10">
        <v>189170.22117039814</v>
      </c>
      <c r="ALS4" s="54">
        <f t="shared" ref="ALS4:ALS7" si="621">ALR4/$ALR$13</f>
        <v>0.15930331677122395</v>
      </c>
      <c r="ALT4" s="52">
        <f t="shared" ref="ALT4:ALT7" si="622">ALR4/$ALR$8</f>
        <v>0.17150179567397392</v>
      </c>
      <c r="ALU4" s="48">
        <f>ALU$2*ALS4</f>
        <v>248.27581222112022</v>
      </c>
      <c r="ALV4" s="48">
        <f t="shared" ref="ALV4:ALV7" si="623">$TI$2*ALT4</f>
        <v>0</v>
      </c>
      <c r="ALW4" s="48">
        <f t="shared" ref="ALW4:ALW7" si="624">ALW$2*ALT4</f>
        <v>0</v>
      </c>
      <c r="ALX4" s="10"/>
      <c r="ALY4" s="10">
        <f>ALY$2*ALS4</f>
        <v>-249.35110960932599</v>
      </c>
      <c r="ALZ4" s="10">
        <f>ALZ$2*ALS4</f>
        <v>230.65686538622288</v>
      </c>
      <c r="AMA4" s="10">
        <f t="shared" ref="AMA4:AMA7" si="625">AMA$2*ALS4</f>
        <v>-749.77221161593945</v>
      </c>
      <c r="AMB4" s="10">
        <f t="shared" ref="AMB4:AMB7" si="626">AMB$2*ALS4</f>
        <v>-132.75223296496407</v>
      </c>
      <c r="AMC4" s="10">
        <f>AMC$2*ALS4</f>
        <v>3552.5579529551892</v>
      </c>
      <c r="AMD4" s="10"/>
      <c r="AME4" s="10">
        <f>ALR4+SUM(ALU4:AMC4)</f>
        <v>192069.83624677046</v>
      </c>
      <c r="AMF4" s="54">
        <f t="shared" ref="AMF4:AMF7" si="627">AME4/$AME$13</f>
        <v>0.15930331675097148</v>
      </c>
      <c r="AMG4" s="52">
        <f t="shared" ref="AMG4:AMG7" si="628">AME4/$AME$8</f>
        <v>0.17150179567397392</v>
      </c>
      <c r="AMH4" s="48">
        <f>AMH$2*AMF4</f>
        <v>0</v>
      </c>
      <c r="AMI4" s="48">
        <f t="shared" ref="AMI4:AMI7" si="629">$AMI$2*AMG4</f>
        <v>0</v>
      </c>
      <c r="AMJ4" s="48">
        <f t="shared" ref="AMJ4:AMJ7" si="630">AMJ$2*AMG4</f>
        <v>-2315.7355814290108</v>
      </c>
      <c r="AMK4" s="10"/>
      <c r="AML4" s="10">
        <f>AML$2*AMF4</f>
        <v>207.09431177626291</v>
      </c>
      <c r="AMM4" s="10">
        <f>AMM$2*AMF4</f>
        <v>206.8314613036238</v>
      </c>
      <c r="AMN4" s="10">
        <f t="shared" ref="AMN4:AMN7" si="631">AMN$2*AMF4</f>
        <v>-188.21527570810528</v>
      </c>
      <c r="AMO4" s="10">
        <f t="shared" ref="AMO4:AMO7" si="632">AMO$2*AMF4</f>
        <v>-132.75223294808708</v>
      </c>
      <c r="AMP4" s="10">
        <f>AMP$2*AMF4</f>
        <v>817.04759521772257</v>
      </c>
      <c r="AMQ4" s="10"/>
      <c r="AMR4" s="10">
        <f>AME4+SUM(AMH4:AMP4)</f>
        <v>190664.10652498287</v>
      </c>
      <c r="AMS4" s="54">
        <f t="shared" ref="AMS4:AMS7" si="633">AMR4/$AMR$13</f>
        <v>0.15739169553706048</v>
      </c>
      <c r="AMT4" s="52">
        <f t="shared" ref="AMT4:AMT7" si="634">AMR4/$AMR$8</f>
        <v>0.17150179567397394</v>
      </c>
      <c r="AMU4" s="48">
        <f>AMU$2*AMS4</f>
        <v>404.21020464436793</v>
      </c>
      <c r="AMV4" s="48">
        <f t="shared" ref="AMV4:AMV7" si="635">$AMI$2*AMT4</f>
        <v>0</v>
      </c>
      <c r="AMW4" s="48">
        <f t="shared" ref="AMW4:AMW7" si="636">AMW$2*AMT4</f>
        <v>0</v>
      </c>
      <c r="AMX4" s="10"/>
      <c r="AMY4" s="10">
        <f>AMY$2*AMS4</f>
        <v>-404.36759633990499</v>
      </c>
      <c r="AMZ4" s="10">
        <f>AMZ$2*AMS4</f>
        <v>445.6577337470975</v>
      </c>
      <c r="ANA4" s="10">
        <f t="shared" ref="ANA4:ANA7" si="637">ANA$2*AMS4</f>
        <v>3197.7475391468779</v>
      </c>
      <c r="ANB4" s="10">
        <f t="shared" ref="ANB4:ANB7" si="638">ANB$2*AMS4</f>
        <v>-131.15922164189863</v>
      </c>
      <c r="ANC4" s="10">
        <f>ANC$2*AMS4</f>
        <v>-1169.8908990100151</v>
      </c>
      <c r="AND4" s="10"/>
      <c r="ANE4" s="10">
        <f>AMR4+SUM(AMU4:ANC4)</f>
        <v>193006.30428552939</v>
      </c>
      <c r="ANF4" s="54">
        <f t="shared" ref="ANF4:ANF7" si="639">ANE4/$ANE$13</f>
        <v>0.15739169552129356</v>
      </c>
      <c r="ANG4" s="52">
        <f t="shared" ref="ANG4:ANG7" si="640">ANE4/$ANE$8</f>
        <v>0.17150179567397392</v>
      </c>
      <c r="ANH4" s="48">
        <f>ANH$2*ANF4</f>
        <v>243.76983194033468</v>
      </c>
      <c r="ANI4" s="48">
        <f t="shared" ref="ANI4:ANI7" si="641">$AMI$2*ANG4</f>
        <v>0</v>
      </c>
      <c r="ANJ4" s="48">
        <f t="shared" ref="ANJ4:ANJ7" si="642">ANJ$2*ANG4</f>
        <v>0</v>
      </c>
      <c r="ANK4" s="10"/>
      <c r="ANL4" s="10">
        <f>ANL$2*ANF4</f>
        <v>-244.83222588510341</v>
      </c>
      <c r="ANM4" s="10">
        <f>ANM$2*ANF4</f>
        <v>203.54208848204726</v>
      </c>
      <c r="ANN4" s="10">
        <f t="shared" ref="ANN4:ANN7" si="643">ANN$2*ANF4</f>
        <v>-94.979592579279824</v>
      </c>
      <c r="ANO4" s="10">
        <f t="shared" ref="ANO4:ANO7" si="644">ANO$2*ANF4</f>
        <v>-131.15922162875958</v>
      </c>
      <c r="ANP4" s="10">
        <f>ANP$2*ANF4</f>
        <v>2751.5043080167466</v>
      </c>
      <c r="ANQ4" s="10"/>
      <c r="ANR4" s="10">
        <f>ANE4+SUM(ANH4:ANP4)</f>
        <v>195734.14947387538</v>
      </c>
      <c r="ANS4" s="54">
        <f t="shared" ref="ANS4:ANS7" si="645">ANR4/$ANR$13</f>
        <v>0.15739169550340626</v>
      </c>
      <c r="ANT4" s="52">
        <f t="shared" ref="ANT4:ANT7" si="646">ANR4/$ANR$8</f>
        <v>0.17150179567397397</v>
      </c>
      <c r="ANU4" s="48">
        <f>ANU$2*ANS4</f>
        <v>177.59921528908859</v>
      </c>
      <c r="ANV4" s="48">
        <f t="shared" ref="ANV4:ANV7" si="647">$AMI$2*ANT4</f>
        <v>0</v>
      </c>
      <c r="ANW4" s="48">
        <f t="shared" ref="ANW4:ANW7" si="648">ANW$2*ANT4</f>
        <v>-2314.8797874685988</v>
      </c>
      <c r="ANX4" s="10"/>
      <c r="ANY4" s="10">
        <f>ANY$2*ANS4</f>
        <v>-177.59921528908859</v>
      </c>
      <c r="ANZ4" s="10">
        <f>ANZ$2*ANS4</f>
        <v>177.59921528908859</v>
      </c>
      <c r="AOA4" s="10">
        <f t="shared" ref="AOA4:AOA7" si="649">AOA$2*ANS4</f>
        <v>3544.52708724882</v>
      </c>
      <c r="AOB4" s="10">
        <f t="shared" ref="AOB4:AOB7" si="650">AOB$2*ANS4</f>
        <v>-131.15922161385353</v>
      </c>
      <c r="AOC4" s="10">
        <f>AOC$2*ANS4</f>
        <v>-734.23383344034528</v>
      </c>
      <c r="AOD4" s="10"/>
      <c r="AOE4" s="10">
        <f>ANR4+SUM(ANU4:AOC4)</f>
        <v>196276.0029338905</v>
      </c>
      <c r="AOF4" s="54">
        <f>AOE4/$AOE$13</f>
        <v>0.15691768341194409</v>
      </c>
      <c r="AOG4" s="52">
        <f>AOE4/$AOE$8</f>
        <v>0.17150179567397394</v>
      </c>
      <c r="AOH4" s="48">
        <f>AOH$2*AOF4</f>
        <v>990.516200531717</v>
      </c>
      <c r="AOI4" s="48">
        <f t="shared" ref="AOI4:AOI6" si="651">$AOI$2*AOG4</f>
        <v>257.25269351096091</v>
      </c>
      <c r="AOJ4" s="48">
        <f t="shared" ref="AOJ4:AOJ7" si="652">AOJ$2*AOG4</f>
        <v>0</v>
      </c>
      <c r="AOK4" s="10"/>
      <c r="AOL4" s="10">
        <f>AOL$2*AOF4</f>
        <v>-990.61819702593471</v>
      </c>
      <c r="AOM4" s="10">
        <f>AOM$2*AOF4</f>
        <v>990.61819702593471</v>
      </c>
      <c r="AON4" s="10">
        <f t="shared" ref="AON4:AON7" si="653">AON$2*AOF4</f>
        <v>4853.0371318325497</v>
      </c>
      <c r="AOO4" s="10">
        <f t="shared" ref="AOO4:AOO7" si="654">AOO$2*AOF4</f>
        <v>-130.79716583119188</v>
      </c>
      <c r="AOP4" s="10">
        <f>AOP$2*AOF4</f>
        <v>-4718.5367086728365</v>
      </c>
      <c r="AOQ4" s="10"/>
      <c r="AOR4" s="10">
        <f>AOE4+SUM(AOH4:AOP4)</f>
        <v>197527.47508526169</v>
      </c>
      <c r="AOS4" s="54">
        <f t="shared" ref="AOS4:AOS7" si="655">AOR4/$AOR$13</f>
        <v>0.15712231386746298</v>
      </c>
      <c r="AOT4" s="52">
        <f t="shared" ref="AOT4:AOT7" si="656">AOR4/$AOR$8</f>
        <v>0.17150179567397397</v>
      </c>
      <c r="AOU4" s="48">
        <f>AOU$2*AOS4</f>
        <v>324.59427454937571</v>
      </c>
      <c r="AOV4" s="48">
        <v>0</v>
      </c>
      <c r="AOW4" s="48">
        <f t="shared" ref="AOW4:AOW7" si="657">AOW$2*AOT4</f>
        <v>0</v>
      </c>
      <c r="AOX4" s="10"/>
      <c r="AOY4" s="10">
        <f>AOY$2*AOS4</f>
        <v>-325.69727319272539</v>
      </c>
      <c r="AOZ4" s="10">
        <f>AOZ$2*AOS4</f>
        <v>329.75888500619919</v>
      </c>
      <c r="APA4" s="10">
        <f t="shared" ref="APA4:APA7" si="658">APA$2*AOS4</f>
        <v>0</v>
      </c>
      <c r="APB4" s="10">
        <f t="shared" si="82"/>
        <v>-131.63236088874444</v>
      </c>
      <c r="APC4" s="10">
        <f>APC$2*AOS4</f>
        <v>6049.5013314011185</v>
      </c>
      <c r="APD4" s="10"/>
      <c r="APE4" s="10">
        <f>AOR4+SUM(AOU4:APC4)</f>
        <v>203773.9999421369</v>
      </c>
      <c r="APF4" s="54">
        <f t="shared" ref="APF4:APF7" si="659">APE4/$APE$13</f>
        <v>0.15758107068837959</v>
      </c>
      <c r="APG4" s="52">
        <f t="shared" ref="APG4:APG7" si="660">APE4/$APE$8</f>
        <v>0.17150179567397397</v>
      </c>
      <c r="APH4" s="48">
        <f>APH$2*APF4</f>
        <v>192.22999651134052</v>
      </c>
      <c r="API4" s="48">
        <v>0</v>
      </c>
      <c r="APJ4" s="48">
        <f t="shared" ref="APJ4:APJ7" si="661">APJ$2*APG4</f>
        <v>0</v>
      </c>
      <c r="APK4" s="10"/>
      <c r="APL4" s="10">
        <f>APL$2*APF4</f>
        <v>-192.22999651134052</v>
      </c>
      <c r="APM4" s="10">
        <f>APM$2*APF4</f>
        <v>188.64345134247296</v>
      </c>
      <c r="APN4" s="10">
        <f t="shared" ref="APN4:APN7" si="662">APN$2*APF4</f>
        <v>-378.57749165388378</v>
      </c>
      <c r="APO4" s="10">
        <f t="shared" si="83"/>
        <v>-135.79391185500424</v>
      </c>
      <c r="APP4" s="10">
        <f>APP$2*APF4</f>
        <v>-5870.0225238093972</v>
      </c>
      <c r="APQ4" s="10"/>
      <c r="APR4" s="10">
        <f>APE4+SUM(APH4:APP4)</f>
        <v>197578.2494661611</v>
      </c>
      <c r="APS4" s="54">
        <f t="shared" ref="APS4:APS7" si="663">APR4/$APR$13</f>
        <v>0.1577623851520773</v>
      </c>
      <c r="APT4" s="52">
        <f t="shared" ref="APT4:APT7" si="664">APR4/$APR$8</f>
        <v>0.17150179567397394</v>
      </c>
      <c r="APU4" s="48">
        <f>APU$2*APS4</f>
        <v>386.38847846676464</v>
      </c>
      <c r="APV4" s="48">
        <v>0</v>
      </c>
      <c r="APW4" s="48">
        <f t="shared" ref="APW4:APW7" si="665">APW$2*APT4</f>
        <v>0</v>
      </c>
      <c r="APX4" s="10"/>
      <c r="APY4" s="10">
        <f>APY$2*APS4</f>
        <v>-386.49102401711355</v>
      </c>
      <c r="APZ4" s="10">
        <f>APZ$2*APS4</f>
        <v>386.00353824699357</v>
      </c>
      <c r="AQA4" s="10">
        <f t="shared" ref="AQA4:AQA7" si="666">AQA$2*APS4</f>
        <v>947.42307254458194</v>
      </c>
      <c r="AQB4" s="10">
        <f t="shared" si="84"/>
        <v>-131.66533140022068</v>
      </c>
      <c r="AQC4" s="10">
        <f>AQC$2*APS4</f>
        <v>-2909.6337560936827</v>
      </c>
      <c r="AQD4" s="10"/>
      <c r="AQE4" s="10">
        <f>APR4+SUM(APU4:AQC4)</f>
        <v>195870.27444390842</v>
      </c>
      <c r="AQF4" s="54">
        <f t="shared" ref="AQF4:AQF7" si="667">AQE4/$AQE$13</f>
        <v>0.15776238516306182</v>
      </c>
      <c r="AQG4" s="52">
        <f t="shared" ref="AQG4:AQG7" si="668">AQE4/$AQE$8</f>
        <v>0.17150179567397397</v>
      </c>
      <c r="AQH4" s="48">
        <f>AQH$2*AQF4</f>
        <v>243.06450682072935</v>
      </c>
      <c r="AQI4" s="48">
        <v>0</v>
      </c>
      <c r="AQJ4" s="48">
        <f t="shared" ref="AQJ4:AQJ7" si="669">AQJ$2*AQG4</f>
        <v>0</v>
      </c>
      <c r="AQK4" s="10"/>
      <c r="AQL4" s="10">
        <f>AQL$2*AQF4</f>
        <v>-244.17199876457406</v>
      </c>
      <c r="AQM4" s="10">
        <f>AQM$2*AQF4</f>
        <v>253.6929587091648</v>
      </c>
      <c r="AQN4" s="10">
        <f t="shared" ref="AQN4:AQN7" si="670">AQN$2*AQF4</f>
        <v>242.59121966524017</v>
      </c>
      <c r="AQO4" s="10">
        <f t="shared" si="85"/>
        <v>-131.46812842793432</v>
      </c>
      <c r="AQP4" s="10">
        <f>AQP$2*AQF4</f>
        <v>-3.5117906937297563</v>
      </c>
      <c r="AQQ4" s="10"/>
      <c r="AQR4" s="10">
        <f>AQE4+SUM(AQH4:AQP4)</f>
        <v>196230.47121121731</v>
      </c>
      <c r="AQS4" s="54">
        <f t="shared" ref="AQS4:AQS7" si="671">AQR4/$AQR$13</f>
        <v>0.15776238516072935</v>
      </c>
      <c r="AQT4" s="52">
        <f t="shared" ref="AQT4:AQT7" si="672">AQR4/$AQR$8</f>
        <v>0.17150179567397394</v>
      </c>
      <c r="AQU4" s="48">
        <f>AQU$2*AQS4</f>
        <v>215.2178682124154</v>
      </c>
      <c r="AQV4" s="48">
        <v>0</v>
      </c>
      <c r="AQW4" s="48">
        <f t="shared" ref="AQW4:AQW7" si="673">AQW$2*AQT4</f>
        <v>0</v>
      </c>
      <c r="AQX4" s="10"/>
      <c r="AQY4" s="10">
        <f>AQY$2*AQS4</f>
        <v>-216.12026905553475</v>
      </c>
      <c r="AQZ4" s="10">
        <f>AQZ$2*AQS4</f>
        <v>216.06189697302528</v>
      </c>
      <c r="ARA4" s="10">
        <f t="shared" ref="ARA4:ARA7" si="674">ARA$2*AQS4</f>
        <v>58.905319371313126</v>
      </c>
      <c r="ARB4" s="10">
        <f t="shared" si="86"/>
        <v>-131.46812842599059</v>
      </c>
      <c r="ARC4" s="10">
        <f>ARC$2*AQS4</f>
        <v>1447.3578725562279</v>
      </c>
      <c r="ARD4" s="10"/>
      <c r="ARE4" s="10">
        <f>AQR4+SUM(AQU4:ARC4)</f>
        <v>197820.42577084876</v>
      </c>
      <c r="ARF4" s="54">
        <f t="shared" ref="ARF4:ARF7" si="675">ARE4/$ARE$13</f>
        <v>0.15776238515053514</v>
      </c>
      <c r="ARG4" s="52">
        <f t="shared" ref="ARG4:ARG7" si="676">ARE4/$ARE$8</f>
        <v>0.17150179567397397</v>
      </c>
      <c r="ARH4" s="48">
        <f>ARH$2*ARF4</f>
        <v>674.98005437115864</v>
      </c>
      <c r="ARI4" s="48">
        <v>0</v>
      </c>
      <c r="ARJ4" s="48">
        <f t="shared" ref="ARJ4:ARJ7" si="677">ARJ$2*ARG4</f>
        <v>0</v>
      </c>
      <c r="ARK4" s="10"/>
      <c r="ARL4" s="10">
        <f>ARL$2*ARF4</f>
        <v>-516.23480956113565</v>
      </c>
      <c r="ARM4" s="10">
        <f>ARM$2*ARF4</f>
        <v>515.80411824967462</v>
      </c>
      <c r="ARN4" s="10">
        <f t="shared" ref="ARN4:ARN7" si="678">ARN$2*ARF4</f>
        <v>317.6261652712754</v>
      </c>
      <c r="ARO4" s="10">
        <f t="shared" si="87"/>
        <v>-171.26842294327244</v>
      </c>
      <c r="ARP4" s="10">
        <f>ARP$2*ARF4</f>
        <v>-965.02462184656588</v>
      </c>
      <c r="ARQ4" s="10"/>
      <c r="ARR4" s="10">
        <f>ARE4+SUM(ARH4:ARP4)</f>
        <v>197676.30825438988</v>
      </c>
      <c r="ARS4" s="54">
        <f t="shared" ref="ARS4:ARS7" si="679">ARR4/$ARR$13</f>
        <v>0.15528379357255209</v>
      </c>
      <c r="ART4" s="52">
        <f t="shared" ref="ART4:ART7" si="680">ARR4/$ARR$8</f>
        <v>0.17150179567397394</v>
      </c>
      <c r="ARU4" s="48">
        <f>ARU$2*ARS4</f>
        <v>289.70831515450328</v>
      </c>
      <c r="ARV4" s="48">
        <v>0</v>
      </c>
      <c r="ARW4" s="48">
        <f t="shared" ref="ARW4:ARW7" si="681">ARW$2*ART4</f>
        <v>0</v>
      </c>
      <c r="ARX4" s="10"/>
      <c r="ARY4" s="10">
        <f>ARY$2*ARS4</f>
        <v>-446.75457978410384</v>
      </c>
      <c r="ARZ4" s="10">
        <f>ARZ$2*ARS4</f>
        <v>292.46926100422326</v>
      </c>
      <c r="ASA4" s="10">
        <f t="shared" ref="ASA4:ASA7" si="682">ASA$2*ARS4</f>
        <v>134.02078371866253</v>
      </c>
      <c r="ASB4" s="10">
        <f t="shared" si="88"/>
        <v>-131.73190060140311</v>
      </c>
      <c r="ASC4" s="10">
        <f>ASC$2*ARS4</f>
        <v>4297.3004107577708</v>
      </c>
      <c r="ASD4" s="10"/>
      <c r="ASE4" s="10">
        <f>ARR4+SUM(ARU4:ASC4)</f>
        <v>202111.32054463954</v>
      </c>
      <c r="ASF4" s="54">
        <f t="shared" ref="ASF4:ASF7" si="683">ASE4/$ASE$13</f>
        <v>0.1529337877510269</v>
      </c>
      <c r="ASG4" s="52">
        <f t="shared" ref="ASG4:ASG7" si="684">ASE4/$ASE$8</f>
        <v>0.17150179567397394</v>
      </c>
      <c r="ASH4" s="48">
        <f>ASH$2*ASF4</f>
        <v>241.66444206629521</v>
      </c>
      <c r="ASI4" s="48">
        <v>0</v>
      </c>
      <c r="ASJ4" s="48">
        <f t="shared" ref="ASJ4:ASJ7" si="685">ASJ$2*ASG4</f>
        <v>0</v>
      </c>
      <c r="ASK4" s="10"/>
      <c r="ASL4" s="10">
        <f>ASL$2*ASF4</f>
        <v>-242.53922333223107</v>
      </c>
      <c r="ASM4" s="10">
        <f>ASM$2*ASF4</f>
        <v>251.36809089909787</v>
      </c>
      <c r="ASN4" s="10">
        <f t="shared" ref="ASN4:ASN7" si="686">ASN$2*ASF4</f>
        <v>0</v>
      </c>
      <c r="ASO4" s="10">
        <f t="shared" si="89"/>
        <v>-134.68725753445187</v>
      </c>
      <c r="ASP4" s="10">
        <f>ASP$2*ASF4</f>
        <v>1629.0124736770008</v>
      </c>
      <c r="ASQ4" s="10">
        <f>ASE4+SUM(ASH4:ASP4)</f>
        <v>203856.13907041526</v>
      </c>
    </row>
    <row r="5" spans="1:1187" x14ac:dyDescent="0.45">
      <c r="A5" s="1" t="s">
        <v>28</v>
      </c>
      <c r="B5" s="6">
        <v>33366.860118908262</v>
      </c>
      <c r="C5" s="7">
        <f t="shared" si="90"/>
        <v>1.6708940213199571E-2</v>
      </c>
      <c r="D5" s="7">
        <f t="shared" si="91"/>
        <v>2.4543493968883615E-2</v>
      </c>
      <c r="E5" s="6">
        <f t="shared" si="0"/>
        <v>0</v>
      </c>
      <c r="F5" s="6"/>
      <c r="G5" s="6">
        <f t="shared" si="92"/>
        <v>0</v>
      </c>
      <c r="H5" s="6">
        <f t="shared" si="93"/>
        <v>57.569650968166329</v>
      </c>
      <c r="I5" s="6">
        <f t="shared" si="94"/>
        <v>157.26955796869831</v>
      </c>
      <c r="J5" s="6">
        <f t="shared" si="95"/>
        <v>-22.244612105832587</v>
      </c>
      <c r="K5" s="6">
        <f t="shared" si="96"/>
        <v>2156.4314288628252</v>
      </c>
      <c r="L5" s="6">
        <f t="shared" si="97"/>
        <v>35715.886144602118</v>
      </c>
      <c r="M5" s="7">
        <f t="shared" ref="M5:M11" si="687">L5/$L$13</f>
        <v>1.6708940152540042E-2</v>
      </c>
      <c r="N5" s="7">
        <f t="shared" ref="N5:N7" si="688">L5/($L$8)</f>
        <v>2.4543493968883608E-2</v>
      </c>
      <c r="O5" s="6">
        <f t="shared" si="1"/>
        <v>0</v>
      </c>
      <c r="P5" s="6"/>
      <c r="Q5" s="6">
        <f t="shared" si="98"/>
        <v>0</v>
      </c>
      <c r="R5" s="6">
        <f t="shared" si="99"/>
        <v>47.816141123925362</v>
      </c>
      <c r="S5" s="6">
        <f t="shared" si="100"/>
        <v>-29.623112907036717</v>
      </c>
      <c r="T5" s="6">
        <f t="shared" si="101"/>
        <v>-23.427604987876389</v>
      </c>
      <c r="U5" s="6">
        <f t="shared" si="102"/>
        <v>893.23704930678161</v>
      </c>
      <c r="V5" s="6">
        <f t="shared" si="2"/>
        <v>36603.888617137913</v>
      </c>
      <c r="W5" s="7">
        <f>V5/V13</f>
        <v>1.6714448388327204E-2</v>
      </c>
      <c r="X5" s="7">
        <f>V5/($V$8)</f>
        <v>2.4543493968883608E-2</v>
      </c>
      <c r="Y5" s="6">
        <f t="shared" si="3"/>
        <v>53.843255460221719</v>
      </c>
      <c r="Z5" s="6">
        <f>Z2*X5</f>
        <v>-463.29403672893301</v>
      </c>
      <c r="AA5" s="6"/>
      <c r="AB5" s="6">
        <f t="shared" si="103"/>
        <v>-53.715389930051018</v>
      </c>
      <c r="AC5" s="6">
        <f t="shared" si="104"/>
        <v>75.584407056854459</v>
      </c>
      <c r="AD5" s="6">
        <f t="shared" si="105"/>
        <v>-0.12786553017070312</v>
      </c>
      <c r="AE5" s="6">
        <f t="shared" si="106"/>
        <v>-23.873413777531628</v>
      </c>
      <c r="AF5" s="6">
        <f t="shared" si="107"/>
        <v>-395.22098793273921</v>
      </c>
      <c r="AG5" s="6">
        <f>V5+SUM(Y5:AF5)</f>
        <v>35797.084585755561</v>
      </c>
      <c r="AH5" s="7">
        <f>AG5/AG13</f>
        <v>1.6645728160946043E-2</v>
      </c>
      <c r="AI5" s="7">
        <f t="shared" ref="AI5:AI7" si="689">AG5/($AG$8)</f>
        <v>2.4543493968883612E-2</v>
      </c>
      <c r="AJ5" s="6">
        <f t="shared" si="4"/>
        <v>0</v>
      </c>
      <c r="AK5" s="6">
        <f>AK2*AI5</f>
        <v>0</v>
      </c>
      <c r="AL5" s="6"/>
      <c r="AM5" s="6">
        <f t="shared" si="108"/>
        <v>-4.2779521373631328E-2</v>
      </c>
      <c r="AN5" s="6">
        <f t="shared" si="109"/>
        <v>187.8648532254083</v>
      </c>
      <c r="AO5" s="6">
        <f t="shared" si="110"/>
        <v>479.43275935079208</v>
      </c>
      <c r="AP5" s="6">
        <f t="shared" si="111"/>
        <v>-23.447172687508594</v>
      </c>
      <c r="AQ5" s="6">
        <f t="shared" si="112"/>
        <v>886.31627771307217</v>
      </c>
      <c r="AR5" s="6">
        <f>AG5+SUM(AJ5:AQ5)</f>
        <v>37327.20852383595</v>
      </c>
      <c r="AS5" s="7">
        <f>AR5/AR13</f>
        <v>1.6645728221898505E-2</v>
      </c>
      <c r="AT5" s="7">
        <f t="shared" si="113"/>
        <v>2.4543493968883608E-2</v>
      </c>
      <c r="AU5" s="6">
        <f t="shared" si="5"/>
        <v>0</v>
      </c>
      <c r="AV5" s="6">
        <f>AV2*AT5</f>
        <v>0</v>
      </c>
      <c r="AW5" s="6"/>
      <c r="AX5" s="6">
        <f t="shared" si="114"/>
        <v>0</v>
      </c>
      <c r="AY5" s="6">
        <f t="shared" si="115"/>
        <v>58.648560073343866</v>
      </c>
      <c r="AZ5" s="6">
        <f t="shared" si="116"/>
        <v>36.610281736679134</v>
      </c>
      <c r="BA5" s="6">
        <f t="shared" si="117"/>
        <v>-24.21221044244469</v>
      </c>
      <c r="BB5" s="6">
        <f t="shared" si="118"/>
        <v>277.38957526546545</v>
      </c>
      <c r="BC5" s="6">
        <f>AR5+SUM(AU5:BB5)</f>
        <v>37675.644730468994</v>
      </c>
      <c r="BD5" s="7">
        <f>BC5/BC13</f>
        <v>1.6660066461288234E-2</v>
      </c>
      <c r="BE5" s="7">
        <f>BC5/BC8</f>
        <v>2.4543493968883612E-2</v>
      </c>
      <c r="BF5" s="6">
        <f t="shared" si="6"/>
        <v>0</v>
      </c>
      <c r="BG5" s="6">
        <f>BG2*BE5</f>
        <v>0</v>
      </c>
      <c r="BH5" s="6"/>
      <c r="BI5" s="6">
        <f t="shared" si="119"/>
        <v>0</v>
      </c>
      <c r="BJ5" s="6">
        <f t="shared" si="7"/>
        <v>49.12137295778529</v>
      </c>
      <c r="BK5" s="6">
        <f t="shared" si="120"/>
        <v>0</v>
      </c>
      <c r="BL5" s="6">
        <f t="shared" si="121"/>
        <v>-24.391170302649037</v>
      </c>
      <c r="BM5" s="6">
        <f t="shared" si="122"/>
        <v>751.52127041155552</v>
      </c>
      <c r="BN5" s="6">
        <f>BC5+SUM(BF5:BM5)</f>
        <v>38451.896203535689</v>
      </c>
      <c r="BO5" s="7">
        <f>BN5/BN13</f>
        <v>1.6660066491723816E-2</v>
      </c>
      <c r="BP5" s="7">
        <f t="shared" si="123"/>
        <v>2.4543493968883612E-2</v>
      </c>
      <c r="BQ5" s="6">
        <f t="shared" si="8"/>
        <v>273.62160004677361</v>
      </c>
      <c r="BR5" s="6">
        <f>BR2*BP5</f>
        <v>0</v>
      </c>
      <c r="BS5" s="8"/>
      <c r="BT5" s="8">
        <f t="shared" si="124"/>
        <v>-271.94892937100451</v>
      </c>
      <c r="BU5" s="8">
        <f t="shared" si="125"/>
        <v>53.918139391820205</v>
      </c>
      <c r="BV5" s="8">
        <f t="shared" si="126"/>
        <v>190.90703552600351</v>
      </c>
      <c r="BW5" s="8">
        <f t="shared" si="127"/>
        <v>-24.779349896465416</v>
      </c>
      <c r="BX5" s="8">
        <f t="shared" si="128"/>
        <v>214.02637639723363</v>
      </c>
      <c r="BY5" s="8">
        <f>BN5+SUM(BQ5:BX5)</f>
        <v>38887.641075630047</v>
      </c>
      <c r="BZ5" s="7">
        <f>BY5/BY13</f>
        <v>1.6663957070531005E-2</v>
      </c>
      <c r="CA5" s="7">
        <f t="shared" si="129"/>
        <v>2.4543493968883612E-2</v>
      </c>
      <c r="CB5" s="6">
        <f t="shared" si="9"/>
        <v>0</v>
      </c>
      <c r="CC5" s="6">
        <f>CC2*CA5</f>
        <v>0</v>
      </c>
      <c r="CD5" s="8"/>
      <c r="CE5" s="8">
        <f t="shared" si="130"/>
        <v>0</v>
      </c>
      <c r="CF5" s="8">
        <f t="shared" si="131"/>
        <v>51.178844873726938</v>
      </c>
      <c r="CG5" s="8">
        <f t="shared" si="132"/>
        <v>0</v>
      </c>
      <c r="CH5" s="8">
        <f t="shared" si="133"/>
        <v>-24.99843519935709</v>
      </c>
      <c r="CI5" s="8">
        <f t="shared" si="134"/>
        <v>1106.8896839652241</v>
      </c>
      <c r="CJ5" s="8">
        <f>BY5+SUM(CB5:CI5)</f>
        <v>40020.711169269642</v>
      </c>
      <c r="CK5" s="7">
        <f>CJ5/CJ13</f>
        <v>1.6663957075299805E-2</v>
      </c>
      <c r="CL5" s="7">
        <f t="shared" si="135"/>
        <v>2.4543493968883608E-2</v>
      </c>
      <c r="CM5" s="6">
        <f t="shared" si="10"/>
        <v>2722.487818261478</v>
      </c>
      <c r="CN5" s="6">
        <f>CN2*CL5</f>
        <v>0</v>
      </c>
      <c r="CO5" s="8"/>
      <c r="CP5" s="8">
        <f t="shared" si="136"/>
        <v>-2722.487818261478</v>
      </c>
      <c r="CQ5" s="8">
        <f t="shared" si="137"/>
        <v>56.127206941883294</v>
      </c>
      <c r="CR5" s="8">
        <f t="shared" si="138"/>
        <v>347.60297908921154</v>
      </c>
      <c r="CS5" s="8">
        <f t="shared" si="139"/>
        <v>-25.556177849821285</v>
      </c>
      <c r="CT5" s="8">
        <f t="shared" si="140"/>
        <v>-849.62768224338208</v>
      </c>
      <c r="CU5" s="8">
        <f>CJ5+SUM(CM5:CT5)</f>
        <v>39549.25749520753</v>
      </c>
      <c r="CV5" s="7">
        <f>CU5/CU13</f>
        <v>1.666932969508195E-2</v>
      </c>
      <c r="CW5" s="7">
        <f>CU5/($CU$8)</f>
        <v>2.4543493968883608E-2</v>
      </c>
      <c r="CX5" s="6">
        <f t="shared" si="11"/>
        <v>114.52979684270259</v>
      </c>
      <c r="CY5" s="6">
        <f>CY2*CW5</f>
        <v>0</v>
      </c>
      <c r="CZ5" s="8"/>
      <c r="DA5" s="8">
        <f t="shared" si="141"/>
        <v>-114.60447543973658</v>
      </c>
      <c r="DB5" s="8">
        <f t="shared" si="142"/>
        <v>114.97953535787592</v>
      </c>
      <c r="DC5" s="8">
        <f t="shared" si="143"/>
        <v>0</v>
      </c>
      <c r="DD5" s="8">
        <f t="shared" si="144"/>
        <v>-25.322212046502038</v>
      </c>
      <c r="DE5" s="8">
        <f t="shared" si="145"/>
        <v>-551.97118080665473</v>
      </c>
      <c r="DF5" s="8">
        <f>CU5+SUM(CX5:DE5)</f>
        <v>39086.868959115214</v>
      </c>
      <c r="DG5" s="7">
        <f>DF5/DF13</f>
        <v>1.6669329846014935E-2</v>
      </c>
      <c r="DH5" s="7">
        <f t="shared" si="146"/>
        <v>2.4543493968883615E-2</v>
      </c>
      <c r="DI5" s="6">
        <f t="shared" si="12"/>
        <v>53.519050483510931</v>
      </c>
      <c r="DJ5" s="6">
        <f>DJ2*DH5</f>
        <v>-1389.8821101867993</v>
      </c>
      <c r="DK5" s="8"/>
      <c r="DL5" s="8">
        <f t="shared" si="147"/>
        <v>-53.519050483510931</v>
      </c>
      <c r="DM5" s="8">
        <f t="shared" si="148"/>
        <v>53.519050483510931</v>
      </c>
      <c r="DN5" s="8">
        <f t="shared" si="149"/>
        <v>0</v>
      </c>
      <c r="DO5" s="8">
        <f t="shared" si="150"/>
        <v>-25.091008670818603</v>
      </c>
      <c r="DP5" s="8">
        <f t="shared" si="151"/>
        <v>-409.81930821014174</v>
      </c>
      <c r="DQ5" s="8">
        <f>DF5+SUM(DI5:DP5)</f>
        <v>37315.595582530965</v>
      </c>
      <c r="DR5" s="7">
        <f>DQ5/DQ13</f>
        <v>1.6070747838350358E-2</v>
      </c>
      <c r="DS5" s="7">
        <f>DQ5/($DQ$8)</f>
        <v>2.4543477825962921E-2</v>
      </c>
      <c r="DT5" s="6">
        <f t="shared" si="13"/>
        <v>62.61757975491318</v>
      </c>
      <c r="DU5" s="6">
        <f>DU2*DS5</f>
        <v>0</v>
      </c>
      <c r="DV5" s="8"/>
      <c r="DW5" s="8">
        <f t="shared" si="14"/>
        <v>-57.922510773939116</v>
      </c>
      <c r="DX5" s="8">
        <f t="shared" si="152"/>
        <v>62.745663615184839</v>
      </c>
      <c r="DY5" s="8">
        <f t="shared" si="153"/>
        <v>92.040065604843406</v>
      </c>
      <c r="DZ5" s="8">
        <f t="shared" si="154"/>
        <v>-24.006161705970996</v>
      </c>
      <c r="EA5" s="8">
        <f t="shared" si="155"/>
        <v>-2069.4261814574161</v>
      </c>
      <c r="EB5" s="8"/>
      <c r="EC5" s="8">
        <f>DQ5+SUM(DT5:EA5)</f>
        <v>35381.644037568578</v>
      </c>
      <c r="ED5" s="7">
        <f>EC5/EC13</f>
        <v>1.6070747875065475E-2</v>
      </c>
      <c r="EE5" s="7">
        <f t="shared" ref="EE5:EE6" si="690">EC5/($EC$8)</f>
        <v>2.4543477825962921E-2</v>
      </c>
      <c r="EF5" s="6">
        <f t="shared" si="15"/>
        <v>57.998686251196297</v>
      </c>
      <c r="EG5" s="6">
        <f>EG2*EE5</f>
        <v>0</v>
      </c>
      <c r="EH5" s="8"/>
      <c r="EI5" s="8">
        <f t="shared" si="16"/>
        <v>-57.998686251196297</v>
      </c>
      <c r="EJ5" s="8">
        <f t="shared" si="156"/>
        <v>60.34694393070086</v>
      </c>
      <c r="EK5" s="8">
        <f t="shared" si="157"/>
        <v>2.4983584646576786</v>
      </c>
      <c r="EL5" s="8">
        <f t="shared" si="158"/>
        <v>-23.039184861172615</v>
      </c>
      <c r="EM5" s="8">
        <f t="shared" si="159"/>
        <v>-2414.2182963755072</v>
      </c>
      <c r="EN5" s="8">
        <f>EC5+SUM(EF5:EM5)</f>
        <v>33007.23185872726</v>
      </c>
      <c r="EO5" s="7">
        <f>EN5/EN13</f>
        <v>1.6070747865600858E-2</v>
      </c>
      <c r="EP5" s="7">
        <f>EN5/($EN$8)</f>
        <v>2.4543477825962924E-2</v>
      </c>
      <c r="EQ5" s="6">
        <f t="shared" si="17"/>
        <v>57.602702989630473</v>
      </c>
      <c r="ER5" s="6">
        <f>ER2*EP5</f>
        <v>0</v>
      </c>
      <c r="ES5" s="8"/>
      <c r="ET5" s="8">
        <f t="shared" si="18"/>
        <v>-57.602702989630473</v>
      </c>
      <c r="EU5" s="8">
        <f t="shared" si="160"/>
        <v>55.143717858714879</v>
      </c>
      <c r="EV5" s="8">
        <f t="shared" si="161"/>
        <v>-2.5552489106305365</v>
      </c>
      <c r="EW5" s="8">
        <f t="shared" si="162"/>
        <v>-21.852038702772113</v>
      </c>
      <c r="EX5" s="8">
        <f t="shared" si="163"/>
        <v>2609.6467850808085</v>
      </c>
      <c r="EY5" s="8">
        <f>EN5+SUM(EQ5:EX5)</f>
        <v>35647.615074053378</v>
      </c>
      <c r="EZ5" s="7">
        <f t="shared" si="164"/>
        <v>1.6098964059315421E-2</v>
      </c>
      <c r="FA5" s="7">
        <f t="shared" si="165"/>
        <v>2.4543477825962921E-2</v>
      </c>
      <c r="FB5" s="6">
        <f t="shared" si="19"/>
        <v>76.231653624029775</v>
      </c>
      <c r="FC5" s="6">
        <f>FC2*FA5</f>
        <v>-423.55980488588983</v>
      </c>
      <c r="FD5" s="8"/>
      <c r="FE5" s="8">
        <f t="shared" si="20"/>
        <v>-149.00090304782259</v>
      </c>
      <c r="FF5" s="8">
        <f t="shared" si="166"/>
        <v>68.366826712132422</v>
      </c>
      <c r="FG5" s="8">
        <f t="shared" si="167"/>
        <v>19.045074482170143</v>
      </c>
      <c r="FH5" s="8">
        <f t="shared" si="168"/>
        <v>-23.181542307570648</v>
      </c>
      <c r="FI5" s="8">
        <f t="shared" si="169"/>
        <v>-511.55730116635436</v>
      </c>
      <c r="FJ5" s="8">
        <f>EY5+SUM(FB5:FI5)</f>
        <v>34703.959077464075</v>
      </c>
      <c r="FK5" s="7">
        <f t="shared" si="170"/>
        <v>1.6031642747087748E-2</v>
      </c>
      <c r="FL5" s="7">
        <f t="shared" si="171"/>
        <v>2.4543477825962917E-2</v>
      </c>
      <c r="FM5" s="6">
        <f t="shared" si="21"/>
        <v>189.98009667866887</v>
      </c>
      <c r="FN5" s="6">
        <f>FN2*FL5</f>
        <v>-423.55980488588978</v>
      </c>
      <c r="FO5" s="8"/>
      <c r="FP5" s="8">
        <f t="shared" si="22"/>
        <v>-190.13159570262886</v>
      </c>
      <c r="FQ5" s="8">
        <f t="shared" si="172"/>
        <v>278.3825826967975</v>
      </c>
      <c r="FR5" s="8">
        <f t="shared" si="173"/>
        <v>153.05665836928625</v>
      </c>
      <c r="FS5" s="8">
        <f t="shared" si="174"/>
        <v>-22.687339549968698</v>
      </c>
      <c r="FT5" s="8">
        <f t="shared" si="175"/>
        <v>-618.06712124633657</v>
      </c>
      <c r="FU5" s="8">
        <f>FJ5+SUM(FM5:FT5)</f>
        <v>34070.932553824001</v>
      </c>
      <c r="FV5" s="7">
        <f t="shared" si="176"/>
        <v>1.5962820733377729E-2</v>
      </c>
      <c r="FW5" s="7">
        <f t="shared" si="177"/>
        <v>2.4543477825962917E-2</v>
      </c>
      <c r="FX5" s="6">
        <f t="shared" si="23"/>
        <v>159.72605942487289</v>
      </c>
      <c r="FY5" s="6">
        <f>FY2*FW5</f>
        <v>0</v>
      </c>
      <c r="FZ5" s="8"/>
      <c r="GA5" s="8">
        <f t="shared" si="24"/>
        <v>-159.72605942487289</v>
      </c>
      <c r="GB5" s="8">
        <f t="shared" si="178"/>
        <v>71.853923851775178</v>
      </c>
      <c r="GC5" s="8">
        <f t="shared" si="179"/>
        <v>103.56789831560604</v>
      </c>
      <c r="GD5" s="8">
        <f t="shared" si="180"/>
        <v>-22.34794902672882</v>
      </c>
      <c r="GE5" s="8">
        <f t="shared" si="181"/>
        <v>1629.6836372095365</v>
      </c>
      <c r="GF5" s="8">
        <f>FU5+SUM(FX5:GE5)</f>
        <v>35853.690064174189</v>
      </c>
      <c r="GG5" s="7">
        <f t="shared" si="182"/>
        <v>1.5962820775111949E-2</v>
      </c>
      <c r="GH5" s="7">
        <f t="shared" si="183"/>
        <v>2.4543477825962917E-2</v>
      </c>
      <c r="GI5" s="6">
        <f t="shared" si="25"/>
        <v>56.570640544919236</v>
      </c>
      <c r="GJ5" s="6">
        <f>GJ2*GH5</f>
        <v>0</v>
      </c>
      <c r="GK5" s="8"/>
      <c r="GL5" s="8">
        <f t="shared" si="26"/>
        <v>-56.743039009290442</v>
      </c>
      <c r="GM5" s="8">
        <f t="shared" si="184"/>
        <v>56.743039009290442</v>
      </c>
      <c r="GN5" s="8">
        <f t="shared" si="185"/>
        <v>0</v>
      </c>
      <c r="GO5" s="8">
        <f t="shared" si="186"/>
        <v>-23.239312997238979</v>
      </c>
      <c r="GP5" s="8">
        <f t="shared" si="187"/>
        <v>1003.9243061240835</v>
      </c>
      <c r="GQ5" s="8">
        <f>GF5+SUM(GI5:GP5)</f>
        <v>36890.945697845949</v>
      </c>
      <c r="GR5" s="7">
        <f t="shared" si="188"/>
        <v>1.5962820717162485E-2</v>
      </c>
      <c r="GS5" s="7">
        <f t="shared" si="189"/>
        <v>2.4543477825962914E-2</v>
      </c>
      <c r="GT5" s="6">
        <f t="shared" si="27"/>
        <v>77.03737092206201</v>
      </c>
      <c r="GU5" s="6">
        <f>GU2*GS5</f>
        <v>-423.55980488588972</v>
      </c>
      <c r="GV5" s="8"/>
      <c r="GW5" s="8">
        <f t="shared" si="28"/>
        <v>-77.216473770508586</v>
      </c>
      <c r="GX5" s="8">
        <f t="shared" si="190"/>
        <v>63.390755490959805</v>
      </c>
      <c r="GY5" s="8">
        <f t="shared" si="191"/>
        <v>156.76990449400975</v>
      </c>
      <c r="GZ5" s="8">
        <f t="shared" si="192"/>
        <v>-27.748650137265059</v>
      </c>
      <c r="HA5" s="8">
        <f t="shared" si="193"/>
        <v>149.29100373160477</v>
      </c>
      <c r="HB5" s="8">
        <f>GQ5+SUM(GT5:HA5)</f>
        <v>36808.90980369092</v>
      </c>
      <c r="HC5" s="7">
        <f t="shared" si="194"/>
        <v>1.5911951606252066E-2</v>
      </c>
      <c r="HD5" s="7">
        <f t="shared" si="195"/>
        <v>2.4543477825962917E-2</v>
      </c>
      <c r="HE5" s="6">
        <f t="shared" si="29"/>
        <v>53.285466180468731</v>
      </c>
      <c r="HF5" s="6">
        <f>HF2*HD5</f>
        <v>0</v>
      </c>
      <c r="HG5" s="8"/>
      <c r="HH5" s="8">
        <f t="shared" si="30"/>
        <v>-53.285466180468731</v>
      </c>
      <c r="HI5" s="8">
        <f t="shared" si="196"/>
        <v>53.285466180468731</v>
      </c>
      <c r="HJ5" s="8">
        <f t="shared" si="197"/>
        <v>0</v>
      </c>
      <c r="HK5" s="8">
        <f t="shared" si="198"/>
        <v>-23.699897200416078</v>
      </c>
      <c r="HL5" s="8">
        <f t="shared" si="199"/>
        <v>-229.31206730269645</v>
      </c>
      <c r="HM5" s="8">
        <f>HB5+SUM(HE5:HL5)</f>
        <v>36609.183305368279</v>
      </c>
      <c r="HN5" s="7">
        <f t="shared" si="200"/>
        <v>1.5946259778777137E-2</v>
      </c>
      <c r="HO5" s="7">
        <f t="shared" si="201"/>
        <v>2.4543477825962914E-2</v>
      </c>
      <c r="HP5" s="6">
        <f t="shared" si="31"/>
        <v>158.51156285456511</v>
      </c>
      <c r="HQ5" s="6">
        <f>HQ2*HO5</f>
        <v>0</v>
      </c>
      <c r="HR5" s="8"/>
      <c r="HS5" s="8">
        <f t="shared" si="32"/>
        <v>-164.21442373924916</v>
      </c>
      <c r="HT5" s="8">
        <f t="shared" si="202"/>
        <v>76.786184175343337</v>
      </c>
      <c r="HU5" s="8">
        <f t="shared" si="203"/>
        <v>-2.2908396798191233</v>
      </c>
      <c r="HV5" s="8">
        <f t="shared" si="204"/>
        <v>-23.611626854435308</v>
      </c>
      <c r="HW5" s="8">
        <f t="shared" si="205"/>
        <v>-1896.6097076016858</v>
      </c>
      <c r="HX5" s="8">
        <f>HM5+SUM(HP5:HW5)</f>
        <v>34757.754454522998</v>
      </c>
      <c r="HY5" s="7">
        <f t="shared" si="206"/>
        <v>1.5949413433683311E-2</v>
      </c>
      <c r="HZ5" s="7">
        <f t="shared" si="207"/>
        <v>2.4543477825962914E-2</v>
      </c>
      <c r="IA5" s="6">
        <f t="shared" si="33"/>
        <v>102.16221331398074</v>
      </c>
      <c r="IB5" s="6">
        <f>IB2*HZ5</f>
        <v>-423.55980488588972</v>
      </c>
      <c r="IC5" s="8"/>
      <c r="ID5" s="8">
        <f t="shared" si="34"/>
        <v>-86.212799880297439</v>
      </c>
      <c r="IE5" s="8">
        <f t="shared" si="208"/>
        <v>86.212799880297439</v>
      </c>
      <c r="IF5" s="8">
        <f t="shared" si="209"/>
        <v>2.0863427712601137</v>
      </c>
      <c r="IG5" s="8">
        <f t="shared" si="210"/>
        <v>-22.686764656339815</v>
      </c>
      <c r="IH5" s="8">
        <f t="shared" si="211"/>
        <v>1067.7457633662732</v>
      </c>
      <c r="II5" s="8">
        <f>HX5+SUM(IA5:IH5)</f>
        <v>35483.502204432283</v>
      </c>
      <c r="IJ5" s="7">
        <f t="shared" si="212"/>
        <v>1.5895710189754473E-2</v>
      </c>
      <c r="IK5" s="7">
        <f t="shared" si="213"/>
        <v>2.4543477825962917E-2</v>
      </c>
      <c r="IL5" s="6">
        <f t="shared" si="35"/>
        <v>63.402106534160389</v>
      </c>
      <c r="IM5" s="6">
        <f>IM2*IK5</f>
        <v>0</v>
      </c>
      <c r="IN5" s="8"/>
      <c r="IO5" s="8">
        <f t="shared" si="36"/>
        <v>-63.402106534160389</v>
      </c>
      <c r="IP5" s="8">
        <f t="shared" si="214"/>
        <v>63.402106534160389</v>
      </c>
      <c r="IQ5" s="8">
        <f t="shared" si="215"/>
        <v>-15.917487312714437</v>
      </c>
      <c r="IR5" s="8">
        <f t="shared" si="216"/>
        <v>-23.031930322342848</v>
      </c>
      <c r="IS5" s="8">
        <f t="shared" si="217"/>
        <v>236.36682616512056</v>
      </c>
      <c r="IT5" s="8">
        <f>II5+SUM(IL5:IS5)</f>
        <v>35744.321719496504</v>
      </c>
      <c r="IU5" s="7">
        <f t="shared" si="218"/>
        <v>1.5895710174686169E-2</v>
      </c>
      <c r="IV5" s="7">
        <f t="shared" si="219"/>
        <v>2.4543477825962917E-2</v>
      </c>
      <c r="IW5" s="6">
        <f t="shared" si="37"/>
        <v>172.34764799801732</v>
      </c>
      <c r="IX5" s="6">
        <f>IX2*IV5</f>
        <v>0</v>
      </c>
      <c r="IY5" s="8"/>
      <c r="IZ5" s="8">
        <f t="shared" si="38"/>
        <v>-172.61946464200446</v>
      </c>
      <c r="JA5" s="8">
        <f t="shared" si="220"/>
        <v>52.233303634018753</v>
      </c>
      <c r="JB5" s="8">
        <f t="shared" si="221"/>
        <v>27.393236301138419</v>
      </c>
      <c r="JC5" s="8">
        <f t="shared" si="222"/>
        <v>-23.162275123942205</v>
      </c>
      <c r="JD5" s="8">
        <f t="shared" si="223"/>
        <v>540.16198278631907</v>
      </c>
      <c r="JE5" s="8"/>
      <c r="JF5" s="8">
        <v>36340.68</v>
      </c>
      <c r="JG5" s="7">
        <f t="shared" si="224"/>
        <v>1.5895711874276564E-2</v>
      </c>
      <c r="JH5" s="7">
        <f t="shared" si="225"/>
        <v>2.4543485362701994E-2</v>
      </c>
      <c r="JI5" s="6">
        <f t="shared" si="226"/>
        <v>63.321045122536923</v>
      </c>
      <c r="JJ5" s="6">
        <f>JJ2*JH5</f>
        <v>0</v>
      </c>
      <c r="JK5" s="8"/>
      <c r="JL5" s="8">
        <f t="shared" si="39"/>
        <v>-63.305149410662651</v>
      </c>
      <c r="JM5" s="8">
        <f t="shared" si="227"/>
        <v>63.305149410662651</v>
      </c>
      <c r="JN5" s="8">
        <f t="shared" si="228"/>
        <v>1.3662364355940708</v>
      </c>
      <c r="JO5" s="8">
        <f t="shared" si="229"/>
        <v>-23.460481155244782</v>
      </c>
      <c r="JP5" s="8">
        <f t="shared" si="230"/>
        <v>717.64449877355776</v>
      </c>
      <c r="JQ5" s="8">
        <f>JF5+SUM(JI5:JP5)</f>
        <v>37099.551299176441</v>
      </c>
      <c r="JR5" s="7">
        <f t="shared" si="231"/>
        <v>1.5895711874276561E-2</v>
      </c>
      <c r="JS5" s="7">
        <f t="shared" si="232"/>
        <v>2.454348536270199E-2</v>
      </c>
      <c r="JT5" s="6">
        <f t="shared" si="233"/>
        <v>48.547888420821756</v>
      </c>
      <c r="JU5" s="6">
        <f>JU2*JS5</f>
        <v>0</v>
      </c>
      <c r="JV5" s="8"/>
      <c r="JW5" s="8">
        <f t="shared" si="40"/>
        <v>-48.547888420821756</v>
      </c>
      <c r="JX5" s="8">
        <f t="shared" si="234"/>
        <v>48.547888420821756</v>
      </c>
      <c r="JY5" s="8">
        <f t="shared" si="235"/>
        <v>0</v>
      </c>
      <c r="JZ5" s="8">
        <f t="shared" si="236"/>
        <v>-23.839911797683758</v>
      </c>
      <c r="KA5" s="8">
        <f t="shared" si="237"/>
        <v>-316.61460408269039</v>
      </c>
      <c r="KB5" s="8">
        <f>JQ5+SUM(JT5:KA5)</f>
        <v>36807.644671716887</v>
      </c>
      <c r="KC5" s="7">
        <f t="shared" si="238"/>
        <v>1.5895711874276561E-2</v>
      </c>
      <c r="KD5" s="7">
        <f t="shared" si="239"/>
        <v>2.454348536270199E-2</v>
      </c>
      <c r="KE5" s="6">
        <f t="shared" si="240"/>
        <v>76.478879583588068</v>
      </c>
      <c r="KF5" s="6">
        <f>KF2*KD5</f>
        <v>-438.71480085829808</v>
      </c>
      <c r="KG5" s="8"/>
      <c r="KH5" s="8">
        <f t="shared" si="41"/>
        <v>-76.668992297604419</v>
      </c>
      <c r="KI5" s="8">
        <f t="shared" si="241"/>
        <v>76.668992297604419</v>
      </c>
      <c r="KJ5" s="8">
        <f t="shared" si="242"/>
        <v>-14.634864008408943</v>
      </c>
      <c r="KK5" s="8">
        <f t="shared" si="243"/>
        <v>-23.693830205559156</v>
      </c>
      <c r="KL5" s="8">
        <f t="shared" si="244"/>
        <v>331.78849168075607</v>
      </c>
      <c r="KM5" s="8"/>
      <c r="KN5" s="8">
        <f>KB5+SUM(KE5:KL5)</f>
        <v>36738.868547908962</v>
      </c>
      <c r="KO5" s="7">
        <f t="shared" si="245"/>
        <v>1.5872019947997432E-2</v>
      </c>
      <c r="KP5" s="7">
        <f t="shared" si="246"/>
        <v>2.454348536270199E-2</v>
      </c>
      <c r="KQ5" s="6">
        <f t="shared" si="247"/>
        <v>52.460835212919037</v>
      </c>
      <c r="KR5" s="6">
        <f>KR2*KP5</f>
        <v>-438.71480085829808</v>
      </c>
      <c r="KS5" s="8"/>
      <c r="KT5" s="8">
        <f t="shared" si="42"/>
        <v>-50.83966709543057</v>
      </c>
      <c r="KU5" s="8">
        <f t="shared" si="248"/>
        <v>296.0836437987212</v>
      </c>
      <c r="KV5" s="8">
        <f t="shared" si="249"/>
        <v>313.61746423527399</v>
      </c>
      <c r="KW5" s="8">
        <f t="shared" si="250"/>
        <v>-23.651531805308895</v>
      </c>
      <c r="KX5" s="8">
        <f t="shared" si="251"/>
        <v>5.3380777489104965</v>
      </c>
      <c r="KY5" s="10">
        <f>KN5+SUM(KQ5:KX5)</f>
        <v>36893.162569145752</v>
      </c>
      <c r="KZ5" s="54">
        <f t="shared" si="252"/>
        <v>1.5809958125263295E-2</v>
      </c>
      <c r="LA5" s="54">
        <f t="shared" si="253"/>
        <v>2.454348536270199E-2</v>
      </c>
      <c r="LB5" s="48">
        <f t="shared" si="254"/>
        <v>0</v>
      </c>
      <c r="LC5" s="48">
        <f>LC2*LA5</f>
        <v>0</v>
      </c>
      <c r="LD5" s="10"/>
      <c r="LE5" s="10">
        <f t="shared" si="43"/>
        <v>0.18908709917814903</v>
      </c>
      <c r="LF5" s="10">
        <f t="shared" si="255"/>
        <v>72.022264239636939</v>
      </c>
      <c r="LG5" s="10">
        <f t="shared" si="256"/>
        <v>331.05910024678212</v>
      </c>
      <c r="LH5" s="10">
        <f t="shared" si="257"/>
        <v>-23.70813890590108</v>
      </c>
      <c r="LI5" s="10">
        <f t="shared" si="258"/>
        <v>977.92432743983613</v>
      </c>
      <c r="LJ5" s="10"/>
      <c r="LK5" s="10">
        <f>KY5+SUM(LB5:LI5)</f>
        <v>38250.649209265284</v>
      </c>
      <c r="LL5" s="54">
        <f>LK5/$LK$13</f>
        <v>1.5822923701971848E-2</v>
      </c>
      <c r="LM5" s="52">
        <f t="shared" si="259"/>
        <v>2.454348536270199E-2</v>
      </c>
      <c r="LN5" s="48">
        <f t="shared" si="260"/>
        <v>0</v>
      </c>
      <c r="LO5" s="48">
        <f>LO2*LM5</f>
        <v>0</v>
      </c>
      <c r="LP5" s="10"/>
      <c r="LQ5" s="10">
        <f t="shared" si="44"/>
        <v>75.594017986170499</v>
      </c>
      <c r="LR5" s="10">
        <f t="shared" si="261"/>
        <v>49.097899330270565</v>
      </c>
      <c r="LS5" s="10">
        <f t="shared" si="262"/>
        <v>244.94455515905693</v>
      </c>
      <c r="LT5" s="10">
        <f t="shared" si="263"/>
        <v>-24.391195115826623</v>
      </c>
      <c r="LU5" s="10">
        <f t="shared" si="264"/>
        <v>-172.43062750071226</v>
      </c>
      <c r="LV5" s="10"/>
      <c r="LW5" s="10">
        <f>LK5+SUM(LN5:LU5)</f>
        <v>38423.46385912424</v>
      </c>
      <c r="LX5" s="54">
        <f t="shared" si="265"/>
        <v>1.5822923701971848E-2</v>
      </c>
      <c r="LY5" s="52">
        <f t="shared" si="266"/>
        <v>2.4543485362701987E-2</v>
      </c>
      <c r="LZ5" s="48">
        <f t="shared" si="267"/>
        <v>0</v>
      </c>
      <c r="MA5" s="48">
        <f>MA2*LY5</f>
        <v>-438.71480085829802</v>
      </c>
      <c r="MB5" s="10"/>
      <c r="MC5" s="10">
        <f t="shared" si="45"/>
        <v>-307.65744741792616</v>
      </c>
      <c r="MD5" s="10">
        <f t="shared" si="268"/>
        <v>61.978075682149687</v>
      </c>
      <c r="ME5" s="10">
        <f t="shared" si="269"/>
        <v>23.552105471911055</v>
      </c>
      <c r="MF5" s="10">
        <f t="shared" si="270"/>
        <v>-24.477588279239392</v>
      </c>
      <c r="MG5" s="10">
        <f t="shared" si="271"/>
        <v>599.69608684963589</v>
      </c>
      <c r="MH5" s="10"/>
      <c r="MI5" s="10">
        <f>LW5+SUM(LZ5:MG5)</f>
        <v>38337.840290572472</v>
      </c>
      <c r="MJ5" s="54">
        <f t="shared" si="272"/>
        <v>1.5758848887860777E-2</v>
      </c>
      <c r="MK5" s="52">
        <f t="shared" si="273"/>
        <v>2.454348536270199E-2</v>
      </c>
      <c r="ML5" s="48">
        <f t="shared" si="274"/>
        <v>0</v>
      </c>
      <c r="MM5" s="48">
        <f>MM2*MK5</f>
        <v>0</v>
      </c>
      <c r="MN5" s="10"/>
      <c r="MO5" s="10">
        <f t="shared" si="46"/>
        <v>0</v>
      </c>
      <c r="MP5" s="10">
        <f t="shared" si="275"/>
        <v>49.272877640696528</v>
      </c>
      <c r="MQ5" s="10">
        <f t="shared" si="276"/>
        <v>1046.1412553458383</v>
      </c>
      <c r="MR5" s="10">
        <f t="shared" si="277"/>
        <v>-24.413451108585036</v>
      </c>
      <c r="MS5" s="10">
        <f t="shared" si="278"/>
        <v>-631.20540611984222</v>
      </c>
      <c r="MT5" s="10"/>
      <c r="MU5" s="10">
        <f>MI5+SUM(ML5:MS5)</f>
        <v>38777.63556633058</v>
      </c>
      <c r="MV5" s="54">
        <f t="shared" si="279"/>
        <v>1.5758848887860777E-2</v>
      </c>
      <c r="MW5" s="52">
        <f t="shared" si="280"/>
        <v>2.4543485362701987E-2</v>
      </c>
      <c r="MX5" s="48">
        <f t="shared" si="281"/>
        <v>0</v>
      </c>
      <c r="MY5" s="48">
        <f>MY2*MW5</f>
        <v>0</v>
      </c>
      <c r="MZ5" s="10"/>
      <c r="NA5" s="10">
        <f t="shared" si="47"/>
        <v>0</v>
      </c>
      <c r="NB5" s="10">
        <f t="shared" si="282"/>
        <v>66.476340206107508</v>
      </c>
      <c r="NC5" s="10">
        <f t="shared" si="283"/>
        <v>40.439412485095055</v>
      </c>
      <c r="ND5" s="10">
        <f t="shared" si="284"/>
        <v>-28.572999272535892</v>
      </c>
      <c r="NE5" s="10">
        <f t="shared" si="285"/>
        <v>116.56710210408401</v>
      </c>
      <c r="NF5" s="10"/>
      <c r="NG5" s="10">
        <f>MU5+SUM(MX5:NE5)</f>
        <v>38972.545421853334</v>
      </c>
      <c r="NH5" s="54">
        <f t="shared" si="286"/>
        <v>1.5758848887860777E-2</v>
      </c>
      <c r="NI5" s="52">
        <f t="shared" si="287"/>
        <v>2.4543485362701987E-2</v>
      </c>
      <c r="NJ5" s="48">
        <f t="shared" si="288"/>
        <v>0</v>
      </c>
      <c r="NK5" s="48">
        <f>NK2*NI5</f>
        <v>0</v>
      </c>
      <c r="NL5" s="10"/>
      <c r="NM5" s="10">
        <f t="shared" si="48"/>
        <v>0</v>
      </c>
      <c r="NN5" s="10">
        <f t="shared" si="289"/>
        <v>60.613102888890026</v>
      </c>
      <c r="NO5" s="10">
        <f t="shared" si="290"/>
        <v>11.161519901805152</v>
      </c>
      <c r="NP5" s="10">
        <f t="shared" si="291"/>
        <v>-24.730834325186553</v>
      </c>
      <c r="NQ5" s="10">
        <f t="shared" si="292"/>
        <v>-737.78139802902251</v>
      </c>
      <c r="NR5" s="10"/>
      <c r="NS5" s="10">
        <f>NG5+SUM(NJ5:NQ5)</f>
        <v>38281.807812289822</v>
      </c>
      <c r="NT5" s="54">
        <f t="shared" si="293"/>
        <v>1.5758848887860777E-2</v>
      </c>
      <c r="NU5" s="52">
        <f t="shared" si="294"/>
        <v>2.454348536270199E-2</v>
      </c>
      <c r="NV5" s="48">
        <f t="shared" si="295"/>
        <v>0</v>
      </c>
      <c r="NW5" s="48">
        <f>NW2*NU5</f>
        <v>-438.71480085829808</v>
      </c>
      <c r="NX5" s="10"/>
      <c r="NY5" s="10">
        <f t="shared" si="49"/>
        <v>0</v>
      </c>
      <c r="NZ5" s="10">
        <f t="shared" si="296"/>
        <v>68.450923971756453</v>
      </c>
      <c r="OA5" s="10">
        <f t="shared" si="297"/>
        <v>79.417034147352155</v>
      </c>
      <c r="OB5" s="10">
        <f t="shared" si="298"/>
        <v>-24.385557946053524</v>
      </c>
      <c r="OC5" s="10">
        <f t="shared" si="299"/>
        <v>863.46499421473391</v>
      </c>
      <c r="OD5" s="10"/>
      <c r="OE5" s="10">
        <f>NS5+SUM(NV5:OC5)</f>
        <v>38830.040405819316</v>
      </c>
      <c r="OF5" s="54">
        <f>OE5/$OE$13</f>
        <v>1.5741468490035448E-2</v>
      </c>
      <c r="OG5" s="52">
        <f>OE5/$OE$8</f>
        <v>2.454348536270199E-2</v>
      </c>
      <c r="OH5" s="48">
        <f t="shared" si="300"/>
        <v>0</v>
      </c>
      <c r="OI5" s="48">
        <f>OI2*OG5</f>
        <v>0</v>
      </c>
      <c r="OJ5" s="10"/>
      <c r="OK5" s="10">
        <f t="shared" si="50"/>
        <v>0</v>
      </c>
      <c r="OL5" s="10">
        <f>OL$2*OF5</f>
        <v>46.537762614571001</v>
      </c>
      <c r="OM5" s="10">
        <f t="shared" si="301"/>
        <v>-37.260370745283709</v>
      </c>
      <c r="ON5" s="10">
        <f t="shared" si="302"/>
        <v>-24.65381570503882</v>
      </c>
      <c r="OO5" s="10">
        <f t="shared" si="303"/>
        <v>-626.13013202469153</v>
      </c>
      <c r="OP5" s="10"/>
      <c r="OQ5" s="10">
        <f>OE5+SUM(OH5:OO5)</f>
        <v>38188.533849958876</v>
      </c>
      <c r="OR5" s="54">
        <f t="shared" ref="OR5:OR7" si="691">OQ5/$OQ$13</f>
        <v>1.7962765980420584E-2</v>
      </c>
      <c r="OS5" s="52">
        <f t="shared" ref="OS5:OS7" si="692">OQ5/$OQ$8</f>
        <v>2.4543485362701994E-2</v>
      </c>
      <c r="OT5" s="48">
        <f t="shared" si="304"/>
        <v>0</v>
      </c>
      <c r="OU5" s="48">
        <f>OU2*OS5</f>
        <v>-3834.26476773271</v>
      </c>
      <c r="OV5" s="48">
        <f t="shared" si="305"/>
        <v>-437.51217007552572</v>
      </c>
      <c r="OW5" s="10"/>
      <c r="OX5" s="10">
        <f t="shared" si="51"/>
        <v>0</v>
      </c>
      <c r="OY5" s="10">
        <f>OY$2*OR5</f>
        <v>69.557218705982635</v>
      </c>
      <c r="OZ5" s="10">
        <f t="shared" si="306"/>
        <v>316.75236162851991</v>
      </c>
      <c r="PA5" s="10">
        <f t="shared" si="307"/>
        <v>-25.072249127811247</v>
      </c>
      <c r="PB5" s="10">
        <f t="shared" si="308"/>
        <v>880.86817729681354</v>
      </c>
      <c r="PC5" s="10"/>
      <c r="PD5" s="10">
        <f>OQ5+SUM(OT5:PB5)</f>
        <v>35158.862420654143</v>
      </c>
      <c r="PE5" s="54">
        <f t="shared" si="309"/>
        <v>1.9561980957160829E-2</v>
      </c>
      <c r="PF5" s="52">
        <f t="shared" si="310"/>
        <v>2.454348536270199E-2</v>
      </c>
      <c r="PG5" s="48">
        <f t="shared" si="311"/>
        <v>0</v>
      </c>
      <c r="PH5" s="48">
        <f>PH2*PF5</f>
        <v>0</v>
      </c>
      <c r="PI5" s="48">
        <f t="shared" si="312"/>
        <v>0</v>
      </c>
      <c r="PJ5" s="10"/>
      <c r="PK5" s="10">
        <f t="shared" si="52"/>
        <v>0</v>
      </c>
      <c r="PL5" s="10">
        <f>PL$2*PE5</f>
        <v>44.924480507738984</v>
      </c>
      <c r="PM5" s="10">
        <f t="shared" si="313"/>
        <v>0</v>
      </c>
      <c r="PN5" s="10">
        <f t="shared" si="314"/>
        <v>-23.42997145182024</v>
      </c>
      <c r="PO5" s="10">
        <f t="shared" si="315"/>
        <v>961.79570168872453</v>
      </c>
      <c r="PP5" s="10">
        <f>PD5+SUM(PG5:PO5)</f>
        <v>36142.152631398785</v>
      </c>
      <c r="PQ5" s="10"/>
      <c r="PR5" s="10">
        <f>PD5+SUM(PG5:PO5)</f>
        <v>36142.152631398785</v>
      </c>
      <c r="PS5" s="54">
        <f t="shared" si="316"/>
        <v>1.9561980957160833E-2</v>
      </c>
      <c r="PT5" s="52">
        <f t="shared" si="317"/>
        <v>2.454348536270199E-2</v>
      </c>
      <c r="PU5" s="48">
        <f t="shared" si="318"/>
        <v>61.462766068351478</v>
      </c>
      <c r="PV5" s="48">
        <f>PV2*PT5</f>
        <v>0</v>
      </c>
      <c r="PW5" s="48">
        <f t="shared" si="319"/>
        <v>0</v>
      </c>
      <c r="PX5" s="10"/>
      <c r="PY5" s="10">
        <f t="shared" si="53"/>
        <v>-61.625521749915059</v>
      </c>
      <c r="PZ5" s="10">
        <f>PZ$2*PS5</f>
        <v>61.625521749915059</v>
      </c>
      <c r="QA5" s="10">
        <f t="shared" si="320"/>
        <v>66.038117794421822</v>
      </c>
      <c r="QB5" s="10">
        <f t="shared" si="321"/>
        <v>-24.08510219407556</v>
      </c>
      <c r="QC5" s="10">
        <f t="shared" si="322"/>
        <v>409.76227205212354</v>
      </c>
      <c r="QD5" s="10"/>
      <c r="QE5" s="10">
        <f>PR5+SUM(PU5:QC5)</f>
        <v>36655.330685119603</v>
      </c>
      <c r="QF5" s="54">
        <f t="shared" si="323"/>
        <v>1.9561980957160829E-2</v>
      </c>
      <c r="QG5" s="52">
        <f t="shared" si="324"/>
        <v>2.454348536270199E-2</v>
      </c>
      <c r="QH5" s="48">
        <f t="shared" si="325"/>
        <v>0</v>
      </c>
      <c r="QI5" s="48">
        <f>QI2*QG5</f>
        <v>-5294.1525101616326</v>
      </c>
      <c r="QJ5" s="48">
        <f t="shared" si="326"/>
        <v>-437.51217007552566</v>
      </c>
      <c r="QK5" s="10"/>
      <c r="QL5" s="10">
        <f t="shared" si="54"/>
        <v>0</v>
      </c>
      <c r="QM5" s="10">
        <f>QM$2*QF5</f>
        <v>144.92474030131643</v>
      </c>
      <c r="QN5" s="10">
        <f t="shared" si="327"/>
        <v>733.97374154467627</v>
      </c>
      <c r="QO5" s="10">
        <f t="shared" si="328"/>
        <v>-24.42704562120673</v>
      </c>
      <c r="QP5" s="10">
        <f t="shared" si="329"/>
        <v>-470.73070686168745</v>
      </c>
      <c r="QQ5" s="10"/>
      <c r="QR5" s="10">
        <f>QE5+SUM(QH5:QP5)</f>
        <v>31307.406734245542</v>
      </c>
      <c r="QS5" s="54">
        <f t="shared" si="330"/>
        <v>1.8975006079805547E-2</v>
      </c>
      <c r="QT5" s="52">
        <f t="shared" si="331"/>
        <v>2.454348536270199E-2</v>
      </c>
      <c r="QU5" s="48">
        <f t="shared" si="332"/>
        <v>0</v>
      </c>
      <c r="QV5" s="48">
        <f>QV2*QT5</f>
        <v>-3122.8330657879192</v>
      </c>
      <c r="QW5" s="48">
        <f t="shared" si="333"/>
        <v>0</v>
      </c>
      <c r="QX5" s="10"/>
      <c r="QY5" s="10">
        <f t="shared" si="55"/>
        <v>0</v>
      </c>
      <c r="QZ5" s="10">
        <f>QZ$2*QS5</f>
        <v>55.181784430864909</v>
      </c>
      <c r="RA5" s="10">
        <f t="shared" si="334"/>
        <v>452.55256675293668</v>
      </c>
      <c r="RB5" s="10">
        <f t="shared" si="335"/>
        <v>-20.863208934806998</v>
      </c>
      <c r="RC5" s="10">
        <f t="shared" si="336"/>
        <v>-1208.4591249539071</v>
      </c>
      <c r="RD5" s="10"/>
      <c r="RE5" s="10">
        <f>QR5+SUM(QU5:RC5)</f>
        <v>27462.985685752712</v>
      </c>
      <c r="RF5" s="54">
        <f t="shared" si="337"/>
        <v>1.8950868972460694E-2</v>
      </c>
      <c r="RG5" s="52">
        <f t="shared" si="338"/>
        <v>2.454348536270199E-2</v>
      </c>
      <c r="RH5" s="48">
        <f t="shared" si="339"/>
        <v>0</v>
      </c>
      <c r="RI5" s="48">
        <f>RI2*RG5</f>
        <v>0</v>
      </c>
      <c r="RJ5" s="48">
        <f t="shared" si="340"/>
        <v>-613.58713406754975</v>
      </c>
      <c r="RK5" s="10"/>
      <c r="RL5" s="10">
        <f t="shared" si="56"/>
        <v>0</v>
      </c>
      <c r="RM5" s="10">
        <f>RM$2*RF5</f>
        <v>40.281967087862448</v>
      </c>
      <c r="RN5" s="10">
        <f t="shared" si="341"/>
        <v>0</v>
      </c>
      <c r="RO5" s="10">
        <f t="shared" si="342"/>
        <v>-18.301422692774466</v>
      </c>
      <c r="RP5" s="10">
        <f t="shared" si="343"/>
        <v>896.33308392482343</v>
      </c>
      <c r="RQ5" s="10"/>
      <c r="RR5" s="10">
        <f>RE5+SUM(RH5:RP5)</f>
        <v>27767.712180005074</v>
      </c>
      <c r="RS5" s="54">
        <f t="shared" si="344"/>
        <v>1.8585502487141949E-2</v>
      </c>
      <c r="RT5" s="52">
        <f>RR5/$RR$8</f>
        <v>2.4012869527356425E-2</v>
      </c>
      <c r="RU5" s="48">
        <f t="shared" si="345"/>
        <v>0</v>
      </c>
      <c r="RV5" s="48">
        <f t="shared" si="346"/>
        <v>-840.4504334574749</v>
      </c>
      <c r="RW5" s="48">
        <f t="shared" si="347"/>
        <v>-428.05341219465561</v>
      </c>
      <c r="RX5" s="10"/>
      <c r="RY5" s="10">
        <f t="shared" si="57"/>
        <v>0</v>
      </c>
      <c r="RZ5" s="10">
        <f>RZ$2*RS5</f>
        <v>51.179084053867655</v>
      </c>
      <c r="SA5" s="10">
        <f t="shared" si="348"/>
        <v>380.06776435628183</v>
      </c>
      <c r="SB5" s="10">
        <f t="shared" si="349"/>
        <v>-18.50446969629801</v>
      </c>
      <c r="SC5" s="10">
        <f t="shared" si="350"/>
        <v>-301.86777580143314</v>
      </c>
      <c r="SD5" s="10"/>
      <c r="SE5" s="10">
        <f>RR5+SUM(RU5:SC5)</f>
        <v>26610.082937265361</v>
      </c>
      <c r="SF5" s="54">
        <f t="shared" si="351"/>
        <v>1.8416483905444956E-2</v>
      </c>
      <c r="SG5" s="52">
        <f t="shared" si="352"/>
        <v>2.4012869527356425E-2</v>
      </c>
      <c r="SH5" s="48">
        <f>SH$2*SF5</f>
        <v>0</v>
      </c>
      <c r="SI5" s="48">
        <f>$SI$2*SG5</f>
        <v>0</v>
      </c>
      <c r="SJ5" s="48">
        <f t="shared" si="353"/>
        <v>0</v>
      </c>
      <c r="SK5" s="10"/>
      <c r="SL5" s="10">
        <f t="shared" si="58"/>
        <v>0</v>
      </c>
      <c r="SM5" s="10">
        <f>SM$2*SF5</f>
        <v>30.583518162416222</v>
      </c>
      <c r="SN5" s="10">
        <f t="shared" si="354"/>
        <v>0.30829194057714854</v>
      </c>
      <c r="SO5" s="10">
        <f t="shared" si="355"/>
        <v>-17.733048187713894</v>
      </c>
      <c r="SP5" s="10">
        <f t="shared" si="356"/>
        <v>-151.07631075121472</v>
      </c>
      <c r="SQ5" s="10"/>
      <c r="SR5" s="10">
        <f t="shared" si="357"/>
        <v>26472.165388429425</v>
      </c>
      <c r="SS5" s="54">
        <f t="shared" si="358"/>
        <v>1.8416483905444956E-2</v>
      </c>
      <c r="ST5" s="52">
        <f t="shared" si="359"/>
        <v>2.4012869527356425E-2</v>
      </c>
      <c r="SU5" s="48">
        <f>SU$2*SS5</f>
        <v>41.515911338366458</v>
      </c>
      <c r="SV5" s="48">
        <f t="shared" si="360"/>
        <v>-287.13100582902115</v>
      </c>
      <c r="SW5" s="48">
        <f t="shared" si="361"/>
        <v>0</v>
      </c>
      <c r="SX5" s="10"/>
      <c r="SY5" s="10">
        <f t="shared" si="59"/>
        <v>-41.669136484459756</v>
      </c>
      <c r="SZ5" s="10">
        <f>SZ$2*SS5</f>
        <v>41.669136484459756</v>
      </c>
      <c r="TA5" s="10">
        <f t="shared" si="362"/>
        <v>0</v>
      </c>
      <c r="TB5" s="10">
        <f t="shared" si="363"/>
        <v>-17.641149933025723</v>
      </c>
      <c r="TC5" s="10">
        <f t="shared" si="364"/>
        <v>475.36628256734519</v>
      </c>
      <c r="TD5" s="10"/>
      <c r="TE5" s="10">
        <f t="shared" si="365"/>
        <v>26684.275426573091</v>
      </c>
      <c r="TF5" s="54">
        <f t="shared" si="366"/>
        <v>1.8382391858173201E-2</v>
      </c>
      <c r="TG5" s="52">
        <f t="shared" si="367"/>
        <v>2.4012869527356425E-2</v>
      </c>
      <c r="TH5" s="48">
        <f>TH$2*TF5</f>
        <v>43.78501916698275</v>
      </c>
      <c r="TI5" s="48">
        <f t="shared" si="368"/>
        <v>0</v>
      </c>
      <c r="TJ5" s="48">
        <f t="shared" si="369"/>
        <v>-506.22298662444956</v>
      </c>
      <c r="TK5" s="10"/>
      <c r="TL5" s="10">
        <f t="shared" si="60"/>
        <v>-43.803401558840925</v>
      </c>
      <c r="TM5" s="10">
        <f>TM$2*TF5</f>
        <v>48.398999523384219</v>
      </c>
      <c r="TN5" s="10">
        <f t="shared" si="370"/>
        <v>172.07757018435933</v>
      </c>
      <c r="TO5" s="10">
        <f t="shared" si="371"/>
        <v>-22.377988552465727</v>
      </c>
      <c r="TP5" s="10">
        <f t="shared" si="372"/>
        <v>292.39455284623028</v>
      </c>
      <c r="TQ5" s="10"/>
      <c r="TR5" s="10">
        <f t="shared" si="373"/>
        <v>26668.527191558293</v>
      </c>
      <c r="TS5" s="54">
        <f t="shared" si="374"/>
        <v>1.8382934791693849E-2</v>
      </c>
      <c r="TT5" s="52">
        <f t="shared" si="375"/>
        <v>2.4012869527356429E-2</v>
      </c>
      <c r="TU5" s="48">
        <f>TU$2*TS5</f>
        <v>0</v>
      </c>
      <c r="TV5" s="48">
        <f t="shared" si="376"/>
        <v>0</v>
      </c>
      <c r="TW5" s="48">
        <f t="shared" si="377"/>
        <v>0</v>
      </c>
      <c r="TX5" s="10"/>
      <c r="TY5" s="10">
        <f t="shared" si="61"/>
        <v>0</v>
      </c>
      <c r="TZ5" s="10">
        <f>TZ$2*TS5</f>
        <v>49.176188861260215</v>
      </c>
      <c r="UA5" s="10">
        <f t="shared" si="378"/>
        <v>186.31931643447345</v>
      </c>
      <c r="UB5" s="10">
        <f t="shared" si="379"/>
        <v>-17.771886039217947</v>
      </c>
      <c r="UC5" s="10">
        <f t="shared" si="380"/>
        <v>-699.42011575327376</v>
      </c>
      <c r="UD5" s="10"/>
      <c r="UE5" s="10">
        <f t="shared" si="381"/>
        <v>26186.830695061533</v>
      </c>
      <c r="UF5" s="54">
        <f t="shared" si="382"/>
        <v>1.909528795880526E-2</v>
      </c>
      <c r="UG5" s="52">
        <f t="shared" si="383"/>
        <v>2.4012869527356429E-2</v>
      </c>
      <c r="UH5" s="48">
        <f>UH$2*UF5</f>
        <v>0</v>
      </c>
      <c r="UI5" s="48">
        <f t="shared" si="384"/>
        <v>0</v>
      </c>
      <c r="UJ5" s="48">
        <f t="shared" si="385"/>
        <v>0</v>
      </c>
      <c r="UK5" s="10"/>
      <c r="UL5" s="10">
        <f t="shared" si="62"/>
        <v>0</v>
      </c>
      <c r="UM5" s="10">
        <f>UM$2*UF5</f>
        <v>28.305327247096212</v>
      </c>
      <c r="UN5" s="10">
        <f t="shared" si="386"/>
        <v>669.293280107957</v>
      </c>
      <c r="UO5" s="10">
        <f t="shared" si="387"/>
        <v>-17.450992712672537</v>
      </c>
      <c r="UP5" s="10">
        <f t="shared" si="388"/>
        <v>-38.590240294588313</v>
      </c>
      <c r="UQ5" s="10"/>
      <c r="UR5" s="10">
        <f t="shared" si="389"/>
        <v>26828.388069409324</v>
      </c>
      <c r="US5" s="54">
        <f t="shared" si="390"/>
        <v>1.9136025967534966E-2</v>
      </c>
      <c r="UT5" s="52">
        <f t="shared" si="391"/>
        <v>2.4012869527356425E-2</v>
      </c>
      <c r="UU5" s="48">
        <f>UU$2*US5</f>
        <v>41.936983628372232</v>
      </c>
      <c r="UV5" s="48">
        <f t="shared" si="392"/>
        <v>0</v>
      </c>
      <c r="UW5" s="48">
        <f t="shared" si="393"/>
        <v>0</v>
      </c>
      <c r="UX5" s="10"/>
      <c r="UY5" s="10">
        <f t="shared" si="63"/>
        <v>-59.803334272961251</v>
      </c>
      <c r="UZ5" s="10">
        <f>UZ$2*US5</f>
        <v>41.893736209685606</v>
      </c>
      <c r="VA5" s="10">
        <f t="shared" si="394"/>
        <v>518.69882355288667</v>
      </c>
      <c r="VB5" s="10">
        <f t="shared" si="395"/>
        <v>0</v>
      </c>
      <c r="VC5" s="10">
        <f t="shared" si="396"/>
        <v>-1082.6352124930261</v>
      </c>
      <c r="VD5" s="10"/>
      <c r="VE5" s="10">
        <f t="shared" si="397"/>
        <v>26288.479066034281</v>
      </c>
      <c r="VF5" s="54">
        <f t="shared" si="398"/>
        <v>1.9136025967534959E-2</v>
      </c>
      <c r="VG5" s="52">
        <f t="shared" si="399"/>
        <v>2.4012869527356422E-2</v>
      </c>
      <c r="VH5" s="48">
        <f>VH$2*VF5</f>
        <v>19.983369197377407</v>
      </c>
      <c r="VI5" s="48">
        <f t="shared" si="400"/>
        <v>0</v>
      </c>
      <c r="VJ5" s="48">
        <f t="shared" si="401"/>
        <v>0</v>
      </c>
      <c r="VK5" s="10"/>
      <c r="VL5" s="10">
        <f t="shared" si="64"/>
        <v>-19.963467730371171</v>
      </c>
      <c r="VM5" s="10">
        <f>VM$2*VF5</f>
        <v>19.962702289332469</v>
      </c>
      <c r="VN5" s="10">
        <f t="shared" si="402"/>
        <v>58.551072733645739</v>
      </c>
      <c r="VO5" s="10">
        <f t="shared" si="403"/>
        <v>-35.621138257787301</v>
      </c>
      <c r="VP5" s="10">
        <f t="shared" si="404"/>
        <v>270.65306231546612</v>
      </c>
      <c r="VQ5" s="10"/>
      <c r="VR5" s="10">
        <f t="shared" si="405"/>
        <v>26602.044666581944</v>
      </c>
      <c r="VS5" s="54">
        <f t="shared" si="406"/>
        <v>1.9136025967534963E-2</v>
      </c>
      <c r="VT5" s="52">
        <f t="shared" si="407"/>
        <v>2.4012869527356422E-2</v>
      </c>
      <c r="VU5" s="48">
        <f>VU$2*VS5</f>
        <v>1952.2152699507883</v>
      </c>
      <c r="VV5" s="48">
        <f t="shared" si="408"/>
        <v>0</v>
      </c>
      <c r="VW5" s="48">
        <f t="shared" si="409"/>
        <v>0</v>
      </c>
      <c r="VX5" s="10"/>
      <c r="VY5" s="10">
        <f t="shared" si="65"/>
        <v>-1952.7386402610002</v>
      </c>
      <c r="VZ5" s="10">
        <f>VZ$2*VS5</f>
        <v>33.873636366432017</v>
      </c>
      <c r="WA5" s="10">
        <f t="shared" si="410"/>
        <v>40.234068677521286</v>
      </c>
      <c r="WB5" s="10">
        <f t="shared" si="411"/>
        <v>-17.727614456324389</v>
      </c>
      <c r="WC5" s="10">
        <f t="shared" si="412"/>
        <v>168.92556555153101</v>
      </c>
      <c r="WD5" s="10"/>
      <c r="WE5" s="10">
        <f t="shared" si="413"/>
        <v>26826.826952410891</v>
      </c>
      <c r="WF5" s="54">
        <f t="shared" si="414"/>
        <v>1.9136025967534963E-2</v>
      </c>
      <c r="WG5" s="52">
        <f t="shared" si="415"/>
        <v>2.4012869527356422E-2</v>
      </c>
      <c r="WH5" s="48">
        <f>WH$2*WF5</f>
        <v>7.4848651969416249</v>
      </c>
      <c r="WI5" s="48">
        <f t="shared" si="416"/>
        <v>0</v>
      </c>
      <c r="WJ5" s="48">
        <f t="shared" si="417"/>
        <v>-333.50057727243222</v>
      </c>
      <c r="WK5" s="10"/>
      <c r="WL5" s="10">
        <f t="shared" si="66"/>
        <v>0</v>
      </c>
      <c r="WM5" s="10">
        <f>WM$2*WF5</f>
        <v>174.36765997643826</v>
      </c>
      <c r="WN5" s="10">
        <f t="shared" si="418"/>
        <v>277.50567321444049</v>
      </c>
      <c r="WO5" s="10">
        <f t="shared" si="419"/>
        <v>-17.877258179390513</v>
      </c>
      <c r="WP5" s="10">
        <f t="shared" si="420"/>
        <v>-631.26075549912082</v>
      </c>
      <c r="WQ5" s="10"/>
      <c r="WR5" s="10">
        <f t="shared" si="421"/>
        <v>26303.546559847768</v>
      </c>
      <c r="WS5" s="54">
        <f t="shared" si="422"/>
        <v>1.9131556212983805E-2</v>
      </c>
      <c r="WT5" s="52">
        <f t="shared" si="423"/>
        <v>2.4012869527356425E-2</v>
      </c>
      <c r="WU5" s="48">
        <f>WU$2*WS5</f>
        <v>30.1700815167512</v>
      </c>
      <c r="WV5" s="48">
        <f t="shared" si="424"/>
        <v>0</v>
      </c>
      <c r="WW5" s="48">
        <f t="shared" si="425"/>
        <v>0</v>
      </c>
      <c r="WX5" s="10"/>
      <c r="WY5" s="10">
        <f t="shared" si="67"/>
        <v>-40.21280931963279</v>
      </c>
      <c r="WZ5" s="10">
        <f>WZ$2*WS5</f>
        <v>25.893030809776544</v>
      </c>
      <c r="XA5" s="10">
        <f t="shared" si="426"/>
        <v>-95.705801271013613</v>
      </c>
      <c r="XB5" s="10">
        <f t="shared" si="427"/>
        <v>-17.528714433460024</v>
      </c>
      <c r="XC5" s="10">
        <f t="shared" si="428"/>
        <v>-150.86743466878556</v>
      </c>
      <c r="XD5" s="10"/>
      <c r="XE5" s="10">
        <f t="shared" si="429"/>
        <v>26055.294912481404</v>
      </c>
      <c r="XF5" s="54">
        <f t="shared" si="430"/>
        <v>1.9131556212983809E-2</v>
      </c>
      <c r="XG5" s="52">
        <f t="shared" si="431"/>
        <v>2.4012869527356425E-2</v>
      </c>
      <c r="XH5" s="48">
        <f>XH$2*XF5</f>
        <v>0</v>
      </c>
      <c r="XI5" s="48">
        <f t="shared" si="432"/>
        <v>0</v>
      </c>
      <c r="XJ5" s="48">
        <f t="shared" si="433"/>
        <v>-387.22937283989222</v>
      </c>
      <c r="XK5" s="10"/>
      <c r="XL5" s="10">
        <f t="shared" si="68"/>
        <v>0</v>
      </c>
      <c r="XM5" s="10">
        <f>XM$2*XF5</f>
        <v>30.698686414915947</v>
      </c>
      <c r="XN5" s="10">
        <f t="shared" si="434"/>
        <v>432.98786731455726</v>
      </c>
      <c r="XO5" s="10">
        <f t="shared" si="435"/>
        <v>-17.363226472217715</v>
      </c>
      <c r="XP5" s="10">
        <f t="shared" si="436"/>
        <v>444.57470301938878</v>
      </c>
      <c r="XQ5" s="10"/>
      <c r="XR5" s="10">
        <f t="shared" si="437"/>
        <v>26558.963569918156</v>
      </c>
      <c r="XS5" s="54">
        <f t="shared" si="438"/>
        <v>1.9881475261174557E-2</v>
      </c>
      <c r="XT5" s="52">
        <f t="shared" si="439"/>
        <v>2.4012869527356425E-2</v>
      </c>
      <c r="XU5" s="48">
        <f>XU$2*XS5</f>
        <v>39.393751526749107</v>
      </c>
      <c r="XV5" s="48">
        <f t="shared" si="440"/>
        <v>0</v>
      </c>
      <c r="XW5" s="48">
        <f t="shared" si="441"/>
        <v>0</v>
      </c>
      <c r="XX5" s="10"/>
      <c r="XY5" s="10">
        <f t="shared" si="69"/>
        <v>-39.413633002010279</v>
      </c>
      <c r="XZ5" s="10">
        <f>XZ$2*XS5</f>
        <v>39.413633002010279</v>
      </c>
      <c r="YA5" s="10">
        <f t="shared" si="442"/>
        <v>1300.343714347317</v>
      </c>
      <c r="YB5" s="10">
        <f t="shared" si="443"/>
        <v>-17.698886907002816</v>
      </c>
      <c r="YC5" s="10">
        <f>YC$2*XS5</f>
        <v>-1452.1807278791857</v>
      </c>
      <c r="YD5" s="10"/>
      <c r="YE5" s="10">
        <f>XR5+SUM(XU5:YC5)</f>
        <v>26428.821421006032</v>
      </c>
      <c r="YF5" s="54">
        <f t="shared" si="444"/>
        <v>1.9881475261174553E-2</v>
      </c>
      <c r="YG5" s="52">
        <f t="shared" si="445"/>
        <v>2.4012869527356422E-2</v>
      </c>
      <c r="YH5" s="48">
        <f>YH$2*YF5</f>
        <v>35.108299534202921</v>
      </c>
      <c r="YI5" s="48">
        <f t="shared" si="446"/>
        <v>0</v>
      </c>
      <c r="YJ5" s="48">
        <f t="shared" si="447"/>
        <v>0</v>
      </c>
      <c r="YK5" s="10"/>
      <c r="YL5" s="10">
        <f t="shared" si="70"/>
        <v>-38.818381632690702</v>
      </c>
      <c r="YM5" s="10">
        <f>YM$2*YF5</f>
        <v>38.818381632690702</v>
      </c>
      <c r="YN5" s="10">
        <f t="shared" si="448"/>
        <v>3.1317299831402159</v>
      </c>
      <c r="YO5" s="10">
        <f t="shared" si="449"/>
        <v>-17.612203674864091</v>
      </c>
      <c r="YP5" s="10">
        <f>YP$2*YF5</f>
        <v>185.64963732330096</v>
      </c>
      <c r="YQ5" s="10"/>
      <c r="YR5" s="10">
        <f>YE5+SUM(YH5:YP5)</f>
        <v>26635.098884171814</v>
      </c>
      <c r="YS5" s="54">
        <f t="shared" si="450"/>
        <v>1.9881475261174557E-2</v>
      </c>
      <c r="YT5" s="52">
        <f t="shared" si="451"/>
        <v>2.4012869527356422E-2</v>
      </c>
      <c r="YU5" s="48">
        <f>YU$2*YS5</f>
        <v>36.420476901440452</v>
      </c>
      <c r="YV5" s="48">
        <f t="shared" si="452"/>
        <v>0</v>
      </c>
      <c r="YW5" s="48">
        <f t="shared" si="453"/>
        <v>-397.73500325811062</v>
      </c>
      <c r="YX5" s="10"/>
      <c r="YY5" s="10">
        <f t="shared" si="71"/>
        <v>-36.420476901440452</v>
      </c>
      <c r="YZ5" s="10">
        <f>YZ$2*YS5</f>
        <v>36.072948713875121</v>
      </c>
      <c r="ZA5" s="10">
        <f t="shared" si="454"/>
        <v>147.6187609257054</v>
      </c>
      <c r="ZB5" s="10">
        <f t="shared" si="455"/>
        <v>-17.749783483671422</v>
      </c>
      <c r="ZC5" s="10">
        <f>ZC$2*YS5</f>
        <v>-80.325732794455277</v>
      </c>
      <c r="ZD5" s="10"/>
      <c r="ZE5" s="10">
        <f>YR5+SUM(YU5:ZC5)</f>
        <v>26322.980074275158</v>
      </c>
      <c r="ZF5" s="54">
        <f t="shared" si="456"/>
        <v>1.9926862065740885E-2</v>
      </c>
      <c r="ZG5" s="52">
        <f t="shared" si="457"/>
        <v>2.4012869527356422E-2</v>
      </c>
      <c r="ZH5" s="48">
        <f>ZH$2*ZF5</f>
        <v>41.455445304326027</v>
      </c>
      <c r="ZI5" s="48">
        <f t="shared" si="458"/>
        <v>0</v>
      </c>
      <c r="ZJ5" s="48">
        <f t="shared" si="459"/>
        <v>0</v>
      </c>
      <c r="ZK5" s="10"/>
      <c r="ZL5" s="10">
        <f t="shared" si="72"/>
        <v>-41.475372166391764</v>
      </c>
      <c r="ZM5" s="10">
        <f>ZM$2*ZF5</f>
        <v>46.457087682826987</v>
      </c>
      <c r="ZN5" s="10">
        <f t="shared" si="460"/>
        <v>0</v>
      </c>
      <c r="ZO5" s="10">
        <f t="shared" si="461"/>
        <v>-22.523332192906921</v>
      </c>
      <c r="ZP5" s="10">
        <f>ZP$2*ZF5</f>
        <v>-367.14506062231152</v>
      </c>
      <c r="ZQ5" s="10"/>
      <c r="ZR5" s="10">
        <f>ZE5+SUM(ZH5:ZP5)</f>
        <v>25979.7488422807</v>
      </c>
      <c r="ZS5" s="54">
        <f t="shared" si="462"/>
        <v>1.9926862218582947E-2</v>
      </c>
      <c r="ZT5" s="52">
        <f t="shared" si="463"/>
        <v>2.4012869527356422E-2</v>
      </c>
      <c r="ZU5" s="48">
        <f>ZU$2*ZS5</f>
        <v>31.828579215875983</v>
      </c>
      <c r="ZV5" s="48">
        <f t="shared" si="464"/>
        <v>0</v>
      </c>
      <c r="ZW5" s="48">
        <f t="shared" si="465"/>
        <v>0</v>
      </c>
      <c r="ZX5" s="10"/>
      <c r="ZY5" s="10">
        <f t="shared" si="73"/>
        <v>-31.828579215875983</v>
      </c>
      <c r="ZZ5" s="10">
        <f>ZZ$2*ZS5</f>
        <v>31.828579215875983</v>
      </c>
      <c r="AAA5" s="10">
        <f t="shared" si="466"/>
        <v>0</v>
      </c>
      <c r="AAB5" s="10">
        <f t="shared" si="467"/>
        <v>-17.312856432749236</v>
      </c>
      <c r="AAC5" s="10">
        <f>AAC$2*ZS5</f>
        <v>58.101549245211039</v>
      </c>
      <c r="AAD5" s="10"/>
      <c r="AAE5" s="10">
        <f>ZR5+SUM(ZU5:AAC5)</f>
        <v>26052.366114309039</v>
      </c>
      <c r="AAF5" s="54">
        <f t="shared" si="468"/>
        <v>1.9926862522989003E-2</v>
      </c>
      <c r="AAG5" s="52">
        <f t="shared" si="469"/>
        <v>2.4012869527356429E-2</v>
      </c>
      <c r="AAH5" s="48">
        <f>AAH$2*AAF5</f>
        <v>26.025080260899326</v>
      </c>
      <c r="AAI5" s="48">
        <f t="shared" si="470"/>
        <v>0</v>
      </c>
      <c r="AAJ5" s="48">
        <f t="shared" si="471"/>
        <v>845.53131652076831</v>
      </c>
      <c r="AAK5" s="10"/>
      <c r="AAL5" s="10">
        <f t="shared" si="74"/>
        <v>-26.130891900896398</v>
      </c>
      <c r="AAM5" s="10">
        <f>AAM$2*AAF5</f>
        <v>26.130891900896398</v>
      </c>
      <c r="AAN5" s="10">
        <f t="shared" si="472"/>
        <v>0</v>
      </c>
      <c r="AAO5" s="10">
        <f t="shared" si="473"/>
        <v>-17.361278973154167</v>
      </c>
      <c r="AAP5" s="10">
        <f>AAP$2*AAF5</f>
        <v>-1196.1459905635816</v>
      </c>
      <c r="AAQ5" s="10"/>
      <c r="AAR5" s="10">
        <f>AAE5+SUM(AAH5:AAP5)</f>
        <v>25710.415241553972</v>
      </c>
      <c r="AAS5" s="54">
        <f t="shared" si="474"/>
        <v>2.0039000259431526E-2</v>
      </c>
      <c r="AAT5" s="52">
        <f t="shared" si="475"/>
        <v>2.4012869527356432E-2</v>
      </c>
      <c r="AAU5" s="48">
        <f>AAU$2*AAS5</f>
        <v>43.060004147469058</v>
      </c>
      <c r="AAV5" s="48">
        <f t="shared" si="476"/>
        <v>0</v>
      </c>
      <c r="AAW5" s="48">
        <f t="shared" si="477"/>
        <v>0</v>
      </c>
      <c r="AAX5" s="10"/>
      <c r="AAY5" s="10">
        <f t="shared" si="75"/>
        <v>-43.080043147728489</v>
      </c>
      <c r="AAZ5" s="10">
        <f>AAZ$2*AAS5</f>
        <v>43.080043147728489</v>
      </c>
      <c r="ABA5" s="10">
        <f t="shared" si="478"/>
        <v>345.21185746922691</v>
      </c>
      <c r="ABB5" s="10">
        <f t="shared" si="479"/>
        <v>-17.133345221813954</v>
      </c>
      <c r="ABC5" s="10">
        <f>ABC$2*AAS5</f>
        <v>-911.83522997492048</v>
      </c>
      <c r="ABD5" s="10"/>
      <c r="ABE5" s="10">
        <f>AAR5+SUM(AAU5:ABC5)</f>
        <v>25169.718527973935</v>
      </c>
      <c r="ABF5" s="54">
        <f t="shared" si="480"/>
        <v>2.003900026949712E-2</v>
      </c>
      <c r="ABG5" s="52">
        <f t="shared" si="481"/>
        <v>2.4012869527356429E-2</v>
      </c>
      <c r="ABH5" s="48">
        <f>ABH$2*ABF5</f>
        <v>31.248616630251117</v>
      </c>
      <c r="ABI5" s="48">
        <f t="shared" si="482"/>
        <v>0</v>
      </c>
      <c r="ABJ5" s="48">
        <f t="shared" si="483"/>
        <v>0</v>
      </c>
      <c r="ABK5" s="10"/>
      <c r="ABL5" s="10">
        <f t="shared" si="76"/>
        <v>-31.248616630251117</v>
      </c>
      <c r="ABM5" s="10">
        <f>ABM$2*ABF5</f>
        <v>31.248616630251117</v>
      </c>
      <c r="ABN5" s="10">
        <f t="shared" si="484"/>
        <v>-1.0730884644315708</v>
      </c>
      <c r="ABO5" s="10">
        <f t="shared" si="485"/>
        <v>-16.77304400557448</v>
      </c>
      <c r="ABP5" s="10">
        <f>ABP$2*ABF5</f>
        <v>1156.2204574395823</v>
      </c>
      <c r="ABQ5" s="10"/>
      <c r="ABR5" s="10">
        <f>ABE5+SUM(ABH5:ABP5)</f>
        <v>26339.341469573763</v>
      </c>
      <c r="ABS5" s="54">
        <f t="shared" si="486"/>
        <v>2.0039000248243354E-2</v>
      </c>
      <c r="ABT5" s="52">
        <f t="shared" si="487"/>
        <v>2.4012869527356429E-2</v>
      </c>
      <c r="ABU5" s="48">
        <f>ABU$2*ABS5</f>
        <v>0.19497947241540783</v>
      </c>
      <c r="ABV5" s="48">
        <f t="shared" si="488"/>
        <v>0</v>
      </c>
      <c r="ABW5" s="48">
        <f t="shared" si="489"/>
        <v>-302.0864610993541</v>
      </c>
      <c r="ABX5" s="10"/>
      <c r="ABY5" s="10">
        <f t="shared" si="77"/>
        <v>-0.19497947241540783</v>
      </c>
      <c r="ABZ5" s="10">
        <f>ABZ$2*ABS5</f>
        <v>28.51830281328505</v>
      </c>
      <c r="ACA5" s="10">
        <f t="shared" si="490"/>
        <v>84.175624052768555</v>
      </c>
      <c r="ACB5" s="10">
        <f t="shared" si="491"/>
        <v>-17.55256109744132</v>
      </c>
      <c r="ACC5" s="10">
        <f>ACC$2*ABS5</f>
        <v>-92.285607843235127</v>
      </c>
      <c r="ACD5" s="10"/>
      <c r="ACE5" s="10">
        <f>ABR5+SUM(ABU5:ACC5)</f>
        <v>26040.110766399786</v>
      </c>
      <c r="ACF5" s="54">
        <f t="shared" si="492"/>
        <v>2.0000602917192956E-2</v>
      </c>
      <c r="ACG5" s="52">
        <f t="shared" si="493"/>
        <v>2.4012869527356429E-2</v>
      </c>
      <c r="ACH5" s="48">
        <f>ACH$2*ACF5</f>
        <v>812.87130396554801</v>
      </c>
      <c r="ACI5" s="48">
        <f t="shared" si="494"/>
        <v>0</v>
      </c>
      <c r="ACJ5" s="48">
        <f t="shared" si="495"/>
        <v>0</v>
      </c>
      <c r="ACK5" s="10"/>
      <c r="ACL5" s="10">
        <f t="shared" si="78"/>
        <v>-1412.6163832515169</v>
      </c>
      <c r="ACM5" s="10">
        <f>ACM$2*ACF5</f>
        <v>115.56468369171593</v>
      </c>
      <c r="ACN5" s="10">
        <f t="shared" si="496"/>
        <v>181.46667030386672</v>
      </c>
      <c r="ACO5" s="10">
        <f t="shared" si="497"/>
        <v>-17.353123109044123</v>
      </c>
      <c r="ACP5" s="10">
        <f>ACP$2*ACF5</f>
        <v>-829.07699248523272</v>
      </c>
      <c r="ACQ5" s="10"/>
      <c r="ACR5" s="10">
        <f>ACE5+SUM(ACH5:ACP5)</f>
        <v>24890.966925515124</v>
      </c>
      <c r="ACS5" s="54">
        <f t="shared" si="498"/>
        <v>2.0000602938469315E-2</v>
      </c>
      <c r="ACT5" s="52">
        <f t="shared" si="499"/>
        <v>2.4012869527356432E-2</v>
      </c>
      <c r="ACU5" s="48">
        <f>ACU$2*ACS5</f>
        <v>33.857820678358394</v>
      </c>
      <c r="ACV5" s="48">
        <f t="shared" si="500"/>
        <v>0</v>
      </c>
      <c r="ACW5" s="48">
        <f t="shared" si="501"/>
        <v>0</v>
      </c>
      <c r="ACX5" s="10"/>
      <c r="ACY5" s="10">
        <f t="shared" si="79"/>
        <v>-33.76501788072391</v>
      </c>
      <c r="ACZ5" s="10">
        <f>ACZ$2*ACS5</f>
        <v>31.443947909714534</v>
      </c>
      <c r="ADA5" s="10">
        <f t="shared" si="502"/>
        <v>4.7377428240646111</v>
      </c>
      <c r="ADB5" s="10">
        <f t="shared" si="503"/>
        <v>-16.667102446714637</v>
      </c>
      <c r="ADC5" s="10">
        <f>ADC$2*ACS5</f>
        <v>-900.42914435018236</v>
      </c>
      <c r="ADD5" s="10"/>
      <c r="ADE5" s="10">
        <f>ACR5+SUM(ACU5:ADC5)</f>
        <v>24010.145172249642</v>
      </c>
      <c r="ADF5" s="54">
        <f t="shared" si="504"/>
        <v>2.0233333359831376E-2</v>
      </c>
      <c r="ADG5" s="52">
        <f t="shared" si="505"/>
        <v>2.4012869527356432E-2</v>
      </c>
      <c r="ADH5" s="48">
        <f>ADH$2*ADF5</f>
        <v>27.299218035751689</v>
      </c>
      <c r="ADI5" s="48">
        <f t="shared" si="506"/>
        <v>0</v>
      </c>
      <c r="ADJ5" s="48">
        <f t="shared" si="507"/>
        <v>-326.09933062671058</v>
      </c>
      <c r="ADK5" s="10"/>
      <c r="ADL5" s="10">
        <f t="shared" si="80"/>
        <v>-27.299218035751689</v>
      </c>
      <c r="ADM5" s="10">
        <f>ADM$2*ADF5</f>
        <v>28.062014703417333</v>
      </c>
      <c r="ADN5" s="10">
        <f t="shared" si="508"/>
        <v>-1.9986486692841434</v>
      </c>
      <c r="ADO5" s="10">
        <f t="shared" si="509"/>
        <v>-16.861043688748282</v>
      </c>
      <c r="ADP5" s="10">
        <f>ADP$2*ADF5</f>
        <v>-87.418926114485856</v>
      </c>
      <c r="ADQ5" s="10"/>
      <c r="ADR5" s="10">
        <f>ADE5+SUM(ADH5:ADP5)</f>
        <v>23605.829237853832</v>
      </c>
      <c r="ADS5" s="54">
        <f t="shared" si="510"/>
        <v>2.0189434904662198E-2</v>
      </c>
      <c r="ADT5" s="52">
        <f t="shared" si="511"/>
        <v>2.4012869527356435E-2</v>
      </c>
      <c r="ADU5" s="48">
        <f>ADU$2*ADS5</f>
        <v>46.772258160583775</v>
      </c>
      <c r="ADV5" s="48">
        <f t="shared" si="512"/>
        <v>0</v>
      </c>
      <c r="ADW5" s="48">
        <f t="shared" si="513"/>
        <v>0</v>
      </c>
      <c r="ADX5" s="10"/>
      <c r="ADY5" s="10">
        <f t="shared" si="81"/>
        <v>-46.79244759548844</v>
      </c>
      <c r="ADZ5" s="10">
        <f>ADZ$2*ADS5</f>
        <v>46.031305899582669</v>
      </c>
      <c r="AEA5" s="10">
        <f t="shared" si="514"/>
        <v>-80.660830331106411</v>
      </c>
      <c r="AEB5" s="10">
        <f t="shared" si="515"/>
        <v>-16.824461789102152</v>
      </c>
      <c r="AEC5" s="10">
        <f>AEC$2*ADS5</f>
        <v>1326.0222988920068</v>
      </c>
      <c r="AED5" s="10"/>
      <c r="AEE5" s="10">
        <f>ADR5+SUM(ADU5:AEC5)</f>
        <v>24880.377361090308</v>
      </c>
      <c r="AEF5" s="54">
        <f t="shared" si="516"/>
        <v>2.0271683194092838E-2</v>
      </c>
      <c r="AEG5" s="52">
        <f t="shared" si="517"/>
        <v>2.4012869527356439E-2</v>
      </c>
      <c r="AEH5" s="48">
        <f>AEH$2*AEF5</f>
        <v>39.484779091790145</v>
      </c>
      <c r="AEI5" s="48">
        <f t="shared" si="518"/>
        <v>0</v>
      </c>
      <c r="AEJ5" s="48">
        <f t="shared" si="519"/>
        <v>0</v>
      </c>
      <c r="AEK5" s="10"/>
      <c r="AEL5" s="10">
        <f t="shared" si="520"/>
        <v>-41.168139664227617</v>
      </c>
      <c r="AEM5" s="10">
        <f>AEM$2*AEF5</f>
        <v>41.168139664227617</v>
      </c>
      <c r="AEN5" s="10">
        <f t="shared" si="521"/>
        <v>0</v>
      </c>
      <c r="AEO5" s="10">
        <f t="shared" si="522"/>
        <v>-16.893001756133387</v>
      </c>
      <c r="AEP5" s="10">
        <f>AEP$2*AEF5</f>
        <v>50.623663573280282</v>
      </c>
      <c r="AEQ5" s="10"/>
      <c r="AER5" s="10">
        <f>AEE5+SUM(AEH5:AEP5)</f>
        <v>24953.592801999246</v>
      </c>
      <c r="AES5" s="54">
        <f t="shared" si="523"/>
        <v>2.0271683192639008E-2</v>
      </c>
      <c r="AET5" s="52">
        <f t="shared" si="524"/>
        <v>2.4012869527356435E-2</v>
      </c>
      <c r="AEU5" s="48">
        <f>AEU$2*AES5</f>
        <v>28.220007455640836</v>
      </c>
      <c r="AEV5" s="48">
        <f t="shared" si="525"/>
        <v>0</v>
      </c>
      <c r="AEW5" s="48">
        <f t="shared" si="526"/>
        <v>-362.11863491774528</v>
      </c>
      <c r="AEX5" s="10"/>
      <c r="AEY5" s="10">
        <f t="shared" si="527"/>
        <v>-28.220007455640836</v>
      </c>
      <c r="AEZ5" s="10">
        <f>AEZ$2*AES5</f>
        <v>28.220007455640836</v>
      </c>
      <c r="AFA5" s="10">
        <f t="shared" si="528"/>
        <v>0</v>
      </c>
      <c r="AFB5" s="10">
        <f t="shared" si="529"/>
        <v>-16.893001754921865</v>
      </c>
      <c r="AFC5" s="10">
        <f>AFC$2*AES5</f>
        <v>187.34623357923542</v>
      </c>
      <c r="AFD5" s="10"/>
      <c r="AFE5" s="10">
        <f>AER5+SUM(AEU5:AFC5)</f>
        <v>24790.147406361455</v>
      </c>
      <c r="AFF5" s="54">
        <f t="shared" si="530"/>
        <v>2.0225653334117862E-2</v>
      </c>
      <c r="AFG5" s="52">
        <f t="shared" si="531"/>
        <v>2.4012869527356439E-2</v>
      </c>
      <c r="AFH5" s="48">
        <f>AFH$2*AFF5</f>
        <v>53.490785372741506</v>
      </c>
      <c r="AFI5" s="48">
        <f t="shared" si="532"/>
        <v>0</v>
      </c>
      <c r="AFJ5" s="48">
        <f t="shared" si="533"/>
        <v>0</v>
      </c>
      <c r="AFK5" s="10"/>
      <c r="AFL5" s="10">
        <f t="shared" si="534"/>
        <v>-53.511011026075622</v>
      </c>
      <c r="AFM5" s="10">
        <f>AFM$2*AFF5</f>
        <v>53.511011026075622</v>
      </c>
      <c r="AFN5" s="10">
        <f t="shared" si="535"/>
        <v>-82.461404438931908</v>
      </c>
      <c r="AFO5" s="10">
        <f t="shared" si="536"/>
        <v>-21.911057026449903</v>
      </c>
      <c r="AFP5" s="10">
        <f>AFP$2*AFF5</f>
        <v>81.875669518375858</v>
      </c>
      <c r="AFQ5" s="10"/>
      <c r="AFR5" s="10">
        <f>AFE5+SUM(AFH5:AFP5)</f>
        <v>24821.14139978719</v>
      </c>
      <c r="AFS5" s="54">
        <f t="shared" si="537"/>
        <v>2.0225653333499696E-2</v>
      </c>
      <c r="AFT5" s="52">
        <f t="shared" si="538"/>
        <v>2.4012869527356439E-2</v>
      </c>
      <c r="AFU5" s="48">
        <f>AFU$2*AFS5</f>
        <v>28.502799703701111</v>
      </c>
      <c r="AFV5" s="48">
        <f t="shared" si="539"/>
        <v>0</v>
      </c>
      <c r="AFW5" s="48">
        <f t="shared" si="540"/>
        <v>-359.95747666028325</v>
      </c>
      <c r="AFX5" s="10"/>
      <c r="AFY5" s="10">
        <f t="shared" si="541"/>
        <v>-59.448049303955642</v>
      </c>
      <c r="AFZ5" s="10">
        <f>AFZ$2*AFS5</f>
        <v>28.502799703701111</v>
      </c>
      <c r="AGA5" s="10">
        <f t="shared" si="542"/>
        <v>0</v>
      </c>
      <c r="AGB5" s="10">
        <f t="shared" si="543"/>
        <v>-16.854643692405304</v>
      </c>
      <c r="AGC5" s="10">
        <f>AGC$2*AFS5</f>
        <v>715.00071161014785</v>
      </c>
      <c r="AGD5" s="10"/>
      <c r="AGE5" s="10">
        <f>AFR5+SUM(AFU5:AGC5)</f>
        <v>25156.887541148095</v>
      </c>
      <c r="AGF5" s="54">
        <f t="shared" si="544"/>
        <v>2.0180113225572418E-2</v>
      </c>
      <c r="AGG5" s="52">
        <f t="shared" si="545"/>
        <v>2.4012869527356435E-2</v>
      </c>
      <c r="AGH5" s="48">
        <f>AGH$2*AGF5</f>
        <v>0</v>
      </c>
      <c r="AGI5" s="48">
        <f t="shared" si="546"/>
        <v>0</v>
      </c>
      <c r="AGJ5" s="48">
        <f t="shared" si="547"/>
        <v>0</v>
      </c>
      <c r="AGK5" s="10"/>
      <c r="AGL5" s="10">
        <f t="shared" si="548"/>
        <v>0</v>
      </c>
      <c r="AGM5" s="10">
        <f>AGM$2*AGF5</f>
        <v>31.075759958323481</v>
      </c>
      <c r="AGN5" s="10">
        <f t="shared" si="549"/>
        <v>-28.601879878000553</v>
      </c>
      <c r="AGO5" s="10">
        <f t="shared" si="550"/>
        <v>-16.816693754266264</v>
      </c>
      <c r="AGP5" s="10">
        <f>AGP$2*AGF5</f>
        <v>135.86099788210825</v>
      </c>
      <c r="AGQ5" s="10"/>
      <c r="AGR5" s="10">
        <f>AGE5+SUM(AGH5:AGP5)</f>
        <v>25278.405725356261</v>
      </c>
      <c r="AGS5" s="54">
        <f t="shared" si="551"/>
        <v>2.0180113223237872E-2</v>
      </c>
      <c r="AGT5" s="52">
        <f t="shared" si="552"/>
        <v>2.4012869527356435E-2</v>
      </c>
      <c r="AGU5" s="48">
        <f>AGU$2*AGS5</f>
        <v>43.949057782096368</v>
      </c>
      <c r="AGV5" s="48">
        <f t="shared" si="553"/>
        <v>0</v>
      </c>
      <c r="AGW5" s="48">
        <f t="shared" si="554"/>
        <v>0</v>
      </c>
      <c r="AGX5" s="10"/>
      <c r="AGY5" s="10">
        <f t="shared" si="555"/>
        <v>-91.51358464926804</v>
      </c>
      <c r="AGZ5" s="10">
        <f>AGZ$2*AGS5</f>
        <v>47.241241453335391</v>
      </c>
      <c r="AHA5" s="10">
        <f t="shared" si="556"/>
        <v>74.707989959220001</v>
      </c>
      <c r="AHB5" s="10">
        <f t="shared" si="557"/>
        <v>-16.845551314230047</v>
      </c>
      <c r="AHC5" s="10">
        <f>AHC$2*AGS5</f>
        <v>-26.856703683146119</v>
      </c>
      <c r="AHD5" s="10"/>
      <c r="AHE5" s="10">
        <f>AGR5+SUM(AGU5:AHC5)</f>
        <v>25309.088174904267</v>
      </c>
      <c r="AHF5" s="54">
        <f t="shared" si="558"/>
        <v>2.0180113222651959E-2</v>
      </c>
      <c r="AHG5" s="52">
        <f t="shared" si="559"/>
        <v>2.4012869527356435E-2</v>
      </c>
      <c r="AHH5" s="48">
        <f>AHH$2*AHF5</f>
        <v>30.782542908701075</v>
      </c>
      <c r="AHI5" s="48">
        <f t="shared" si="560"/>
        <v>0</v>
      </c>
      <c r="AHJ5" s="48">
        <f t="shared" si="561"/>
        <v>0</v>
      </c>
      <c r="AHK5" s="10"/>
      <c r="AHL5" s="10">
        <f t="shared" si="562"/>
        <v>-30.782542908701075</v>
      </c>
      <c r="AHM5" s="10">
        <f>AHM$2*AHF5</f>
        <v>27.49035923755763</v>
      </c>
      <c r="AHN5" s="10">
        <f t="shared" si="563"/>
        <v>-8.0720452890607839E-3</v>
      </c>
      <c r="AHO5" s="10">
        <f t="shared" si="564"/>
        <v>-16.866135029228055</v>
      </c>
      <c r="AHP5" s="10">
        <f>AHP$2*AHF5</f>
        <v>-430.27815432093058</v>
      </c>
      <c r="AHQ5" s="10"/>
      <c r="AHR5" s="10">
        <f>AHE5+SUM(AHH5:AHP5)</f>
        <v>24889.426172746378</v>
      </c>
      <c r="AHS5" s="54">
        <f t="shared" si="565"/>
        <v>2.0180113230791066E-2</v>
      </c>
      <c r="AHT5" s="52">
        <f t="shared" si="566"/>
        <v>2.4012869527356439E-2</v>
      </c>
      <c r="AHU5" s="48">
        <f>AHU$2*AHS5</f>
        <v>44.079219528884614</v>
      </c>
      <c r="AHV5" s="48">
        <f t="shared" si="567"/>
        <v>0</v>
      </c>
      <c r="AHW5" s="48">
        <f t="shared" si="568"/>
        <v>-300.22546371098412</v>
      </c>
      <c r="AHX5" s="10"/>
      <c r="AHY5" s="10">
        <f t="shared" si="569"/>
        <v>-26.237577819277622</v>
      </c>
      <c r="AHZ5" s="10">
        <f>AHZ$2*AHS5</f>
        <v>26.029520851868163</v>
      </c>
      <c r="AIA5" s="10">
        <f t="shared" si="570"/>
        <v>202.95846180169653</v>
      </c>
      <c r="AIB5" s="10">
        <f t="shared" si="571"/>
        <v>-16.81669375861512</v>
      </c>
      <c r="AIC5" s="10">
        <f>AIC$2*AHS5</f>
        <v>40.743446811834858</v>
      </c>
      <c r="AID5" s="10"/>
      <c r="AIE5" s="10">
        <f>AHR5+SUM(AHU5:AIC5)</f>
        <v>24859.957086451785</v>
      </c>
      <c r="AIF5" s="54">
        <f t="shared" si="572"/>
        <v>2.0233318473770648E-2</v>
      </c>
      <c r="AIG5" s="52">
        <f t="shared" si="573"/>
        <v>2.4012869527356435E-2</v>
      </c>
      <c r="AIH5" s="48">
        <f>AIH$2*AIF5</f>
        <v>118.49137131201935</v>
      </c>
      <c r="AII5" s="48">
        <f t="shared" si="574"/>
        <v>0</v>
      </c>
      <c r="AIJ5" s="48">
        <f t="shared" si="575"/>
        <v>0</v>
      </c>
      <c r="AIK5" s="10"/>
      <c r="AIL5" s="10">
        <f t="shared" si="576"/>
        <v>-118.51160463049312</v>
      </c>
      <c r="AIM5" s="10">
        <f>AIM$2*AIF5</f>
        <v>120.65916905329915</v>
      </c>
      <c r="AIN5" s="10">
        <f t="shared" si="577"/>
        <v>214.60024106198415</v>
      </c>
      <c r="AIO5" s="10">
        <f t="shared" si="578"/>
        <v>-16.861031283747295</v>
      </c>
      <c r="AIP5" s="10">
        <f>AIP$2*AIF5</f>
        <v>-90.405704271763057</v>
      </c>
      <c r="AIQ5" s="10"/>
      <c r="AIR5" s="10">
        <f>AIE5+SUM(AIH5:AIP5)</f>
        <v>25087.929527693082</v>
      </c>
      <c r="AIS5" s="54">
        <f t="shared" si="579"/>
        <v>2.1262190973519821E-2</v>
      </c>
      <c r="AIT5" s="52">
        <f t="shared" si="580"/>
        <v>2.4012869527356435E-2</v>
      </c>
      <c r="AIU5" s="48">
        <f>AIU$2*AIS5</f>
        <v>0</v>
      </c>
      <c r="AIV5" s="48">
        <f t="shared" si="581"/>
        <v>0</v>
      </c>
      <c r="AIW5" s="48">
        <f t="shared" si="582"/>
        <v>0</v>
      </c>
      <c r="AIX5" s="10"/>
      <c r="AIY5" s="10">
        <f t="shared" si="583"/>
        <v>0</v>
      </c>
      <c r="AIZ5" s="10">
        <f>AIZ$2*AIS5</f>
        <v>33.321255206061323</v>
      </c>
      <c r="AJA5" s="10">
        <f t="shared" si="584"/>
        <v>11.338488580448914</v>
      </c>
      <c r="AJB5" s="10">
        <f t="shared" si="585"/>
        <v>-17.718421603963272</v>
      </c>
      <c r="AJC5" s="10">
        <f>AJC$2*AIS5</f>
        <v>379.48311943527733</v>
      </c>
      <c r="AJD5" s="10"/>
      <c r="AJE5" s="10">
        <f>AIR5+SUM(AIU5:AJC5)</f>
        <v>25494.353969310905</v>
      </c>
      <c r="AJF5" s="54">
        <f t="shared" si="586"/>
        <v>2.1262190964901784E-2</v>
      </c>
      <c r="AJG5" s="52">
        <f t="shared" si="587"/>
        <v>2.4012869527356432E-2</v>
      </c>
      <c r="AJH5" s="48">
        <f>AJH$2*AJF5</f>
        <v>0</v>
      </c>
      <c r="AJI5" s="48">
        <f t="shared" si="588"/>
        <v>0</v>
      </c>
      <c r="AJJ5" s="48">
        <f t="shared" si="589"/>
        <v>-204.17398560155829</v>
      </c>
      <c r="AJK5" s="10"/>
      <c r="AJL5" s="10">
        <f t="shared" si="590"/>
        <v>0</v>
      </c>
      <c r="AJM5" s="10">
        <f>AJM$2*AJF5</f>
        <v>24.485539115180892</v>
      </c>
      <c r="AJN5" s="10">
        <f t="shared" si="591"/>
        <v>949.47376863317163</v>
      </c>
      <c r="AJO5" s="10">
        <f t="shared" si="592"/>
        <v>-17.718421596781603</v>
      </c>
      <c r="AJP5" s="10">
        <f>AJP$2*AJF5</f>
        <v>-391.10099304659639</v>
      </c>
      <c r="AJQ5" s="10"/>
      <c r="AJR5" s="10">
        <f>AJE5+SUM(AJH5:AJP5)</f>
        <v>25855.319876814323</v>
      </c>
      <c r="AJS5" s="54">
        <f t="shared" si="593"/>
        <v>2.2539268315486367E-2</v>
      </c>
      <c r="AJT5" s="52">
        <f t="shared" si="594"/>
        <v>2.4012869527356435E-2</v>
      </c>
      <c r="AJU5" s="48">
        <f>AJU$2*AJS5</f>
        <v>53.044139446348765</v>
      </c>
      <c r="AJV5" s="48">
        <f t="shared" si="595"/>
        <v>0</v>
      </c>
      <c r="AJW5" s="48">
        <f t="shared" si="596"/>
        <v>0</v>
      </c>
      <c r="AJX5" s="10">
        <f t="shared" si="597"/>
        <v>-56.53614014390326</v>
      </c>
      <c r="AJY5" s="10">
        <f t="shared" si="598"/>
        <v>0</v>
      </c>
      <c r="AJZ5" s="10">
        <f>AJZ$2*AJS5</f>
        <v>53.044139446348765</v>
      </c>
      <c r="AKA5" s="10">
        <f t="shared" si="599"/>
        <v>55.287247429105975</v>
      </c>
      <c r="AKB5" s="10">
        <f t="shared" si="600"/>
        <v>-18.782648465344256</v>
      </c>
      <c r="AKC5" s="10">
        <f>AKC$2*AJS5</f>
        <v>64.903175470541925</v>
      </c>
      <c r="AKD5" s="10"/>
      <c r="AKE5" s="10">
        <f>AJR5+SUM(AJU5:AKC5)</f>
        <v>26006.279789997421</v>
      </c>
      <c r="AKF5" s="54">
        <f t="shared" si="601"/>
        <v>2.2536261779606249E-2</v>
      </c>
      <c r="AKG5" s="52">
        <f t="shared" si="602"/>
        <v>2.4012869527356435E-2</v>
      </c>
      <c r="AKH5" s="48">
        <f>AKH$2*AKF5</f>
        <v>31.084040509993102</v>
      </c>
      <c r="AKI5" s="48">
        <f t="shared" si="603"/>
        <v>0</v>
      </c>
      <c r="AKJ5" s="48">
        <f t="shared" si="604"/>
        <v>0</v>
      </c>
      <c r="AKK5" s="10"/>
      <c r="AKL5" s="10">
        <f t="shared" si="605"/>
        <v>-31.236160277005446</v>
      </c>
      <c r="AKM5" s="10">
        <f>AKM$2*AKF5</f>
        <v>31.258696538785053</v>
      </c>
      <c r="AKN5" s="10">
        <f t="shared" si="606"/>
        <v>0.69141251139831972</v>
      </c>
      <c r="AKO5" s="10">
        <f t="shared" si="607"/>
        <v>-18.780143028799277</v>
      </c>
      <c r="AKP5" s="10">
        <f>AKP$2*AKF5</f>
        <v>313.73473720028585</v>
      </c>
      <c r="AKQ5" s="10"/>
      <c r="AKR5" s="10">
        <f>AKE5+SUM(AKH5:AKP5)</f>
        <v>26333.032373452079</v>
      </c>
      <c r="AKS5" s="54">
        <f t="shared" si="608"/>
        <v>2.2536261772336409E-2</v>
      </c>
      <c r="AKT5" s="52">
        <f t="shared" si="609"/>
        <v>2.4012869527356432E-2</v>
      </c>
      <c r="AKU5" s="48">
        <f>AKU$2*AKS5</f>
        <v>0</v>
      </c>
      <c r="AKV5" s="48">
        <f t="shared" si="610"/>
        <v>0</v>
      </c>
      <c r="AKW5" s="48">
        <f t="shared" si="611"/>
        <v>0</v>
      </c>
      <c r="AKX5" s="10"/>
      <c r="AKY5" s="10">
        <f t="shared" si="612"/>
        <v>0</v>
      </c>
      <c r="AKZ5" s="10">
        <f>AKZ$2*AKS5</f>
        <v>28.01820744845724</v>
      </c>
      <c r="ALA5" s="10">
        <f t="shared" si="613"/>
        <v>0</v>
      </c>
      <c r="ALB5" s="10">
        <f t="shared" si="614"/>
        <v>-18.7801430227411</v>
      </c>
      <c r="ALC5" s="10">
        <f>ALC$2*AKS5</f>
        <v>261.71946739020353</v>
      </c>
      <c r="ALD5" s="10"/>
      <c r="ALE5" s="10">
        <f>AKR5+SUM(AKU5:ALC5)</f>
        <v>26603.989905267998</v>
      </c>
      <c r="ALF5" s="54">
        <f t="shared" si="615"/>
        <v>2.2536261766443383E-2</v>
      </c>
      <c r="ALG5" s="52">
        <f t="shared" si="616"/>
        <v>2.4012869527356432E-2</v>
      </c>
      <c r="ALH5" s="48">
        <f>ALH$2*ALF5</f>
        <v>67.269389197127509</v>
      </c>
      <c r="ALI5" s="48">
        <f t="shared" si="617"/>
        <v>0</v>
      </c>
      <c r="ALJ5" s="48">
        <f t="shared" si="618"/>
        <v>0</v>
      </c>
      <c r="ALK5" s="10"/>
      <c r="ALL5" s="10">
        <f>ALL$2*ALF5</f>
        <v>-67.291925458893957</v>
      </c>
      <c r="ALM5" s="10">
        <f>ALM$2*ALF5</f>
        <v>69.936555777186086</v>
      </c>
      <c r="ALN5" s="10">
        <f t="shared" si="619"/>
        <v>0</v>
      </c>
      <c r="ALO5" s="10">
        <f t="shared" si="620"/>
        <v>-24.41420845944111</v>
      </c>
      <c r="ALP5" s="10">
        <f>ALP$2*ALF5</f>
        <v>111.97209267442693</v>
      </c>
      <c r="ALQ5" s="10"/>
      <c r="ALR5" s="10">
        <v>26486.724061537931</v>
      </c>
      <c r="ALS5" s="54">
        <f t="shared" si="621"/>
        <v>2.2304900672534829E-2</v>
      </c>
      <c r="ALT5" s="52">
        <f t="shared" si="622"/>
        <v>2.4012874277833916E-2</v>
      </c>
      <c r="ALU5" s="48">
        <f>ALU$2*ALS5</f>
        <v>34.762410747152259</v>
      </c>
      <c r="ALV5" s="48">
        <f t="shared" si="623"/>
        <v>0</v>
      </c>
      <c r="ALW5" s="48">
        <f t="shared" si="624"/>
        <v>0</v>
      </c>
      <c r="ALX5" s="10"/>
      <c r="ALY5" s="10">
        <f>ALY$2*ALS5</f>
        <v>-34.912968826691866</v>
      </c>
      <c r="ALZ5" s="10">
        <f>ALZ$2*ALS5</f>
        <v>32.295488732769904</v>
      </c>
      <c r="AMA5" s="10">
        <f t="shared" si="625"/>
        <v>-104.97957635833224</v>
      </c>
      <c r="AMB5" s="10">
        <f t="shared" si="626"/>
        <v>-18.587342877443451</v>
      </c>
      <c r="AMC5" s="10">
        <f>AMC$2*ALS5</f>
        <v>497.41244488892346</v>
      </c>
      <c r="AMD5" s="10"/>
      <c r="AME5" s="10">
        <f>ALR5+SUM(ALU5:AMC5)</f>
        <v>26892.71451784431</v>
      </c>
      <c r="AMF5" s="54">
        <f t="shared" si="627"/>
        <v>2.2304900669699177E-2</v>
      </c>
      <c r="AMG5" s="52">
        <f t="shared" si="628"/>
        <v>2.4012874277833919E-2</v>
      </c>
      <c r="AMH5" s="48">
        <f>AMH$2*AMF5</f>
        <v>0</v>
      </c>
      <c r="AMI5" s="48">
        <f t="shared" si="629"/>
        <v>0</v>
      </c>
      <c r="AMJ5" s="48">
        <f t="shared" si="630"/>
        <v>-324.23839738256527</v>
      </c>
      <c r="AMK5" s="10"/>
      <c r="AML5" s="10">
        <f>AML$2*AMF5</f>
        <v>28.996370870608931</v>
      </c>
      <c r="AMM5" s="10">
        <f>AMM$2*AMF5</f>
        <v>28.959567784503925</v>
      </c>
      <c r="AMN5" s="10">
        <f t="shared" si="631"/>
        <v>-26.353017092242879</v>
      </c>
      <c r="AMO5" s="10">
        <f t="shared" si="632"/>
        <v>-18.587342875080417</v>
      </c>
      <c r="AMP5" s="10">
        <f>AMP$2*AMF5</f>
        <v>114.39915894680672</v>
      </c>
      <c r="AMQ5" s="10"/>
      <c r="AMR5" s="10">
        <f>AME5+SUM(AMH5:AMP5)</f>
        <v>26695.89085809634</v>
      </c>
      <c r="AMS5" s="54">
        <f t="shared" si="633"/>
        <v>2.2037244464141143E-2</v>
      </c>
      <c r="AMT5" s="52">
        <f t="shared" si="634"/>
        <v>2.4012874277833919E-2</v>
      </c>
      <c r="AMU5" s="48">
        <f>AMU$2*AMS5</f>
        <v>56.595610487917995</v>
      </c>
      <c r="AMV5" s="48">
        <f t="shared" si="635"/>
        <v>0</v>
      </c>
      <c r="AMW5" s="48">
        <f t="shared" si="636"/>
        <v>0</v>
      </c>
      <c r="AMX5" s="10"/>
      <c r="AMY5" s="10">
        <f>AMY$2*AMS5</f>
        <v>-56.617647732382139</v>
      </c>
      <c r="AMZ5" s="10">
        <f>AMZ$2*AMS5</f>
        <v>62.398898445104926</v>
      </c>
      <c r="ANA5" s="10">
        <f t="shared" si="637"/>
        <v>447.73356061973595</v>
      </c>
      <c r="ANB5" s="10">
        <f t="shared" si="638"/>
        <v>-18.364296929302739</v>
      </c>
      <c r="ANC5" s="10">
        <f>ANC$2*AMS5</f>
        <v>-163.80261772951647</v>
      </c>
      <c r="AND5" s="10"/>
      <c r="ANE5" s="10">
        <f>AMR5+SUM(AMU5:ANC5)</f>
        <v>27023.834365257899</v>
      </c>
      <c r="ANF5" s="54">
        <f t="shared" si="639"/>
        <v>2.2037244461933531E-2</v>
      </c>
      <c r="ANG5" s="52">
        <f t="shared" si="640"/>
        <v>2.4012874277833916E-2</v>
      </c>
      <c r="ANH5" s="48">
        <f>ANH$2*ANF5</f>
        <v>34.131504595087272</v>
      </c>
      <c r="ANI5" s="48">
        <f t="shared" si="641"/>
        <v>0</v>
      </c>
      <c r="ANJ5" s="48">
        <f t="shared" si="642"/>
        <v>0</v>
      </c>
      <c r="ANK5" s="10"/>
      <c r="ANL5" s="10">
        <f>ANL$2*ANF5</f>
        <v>-34.280255995205323</v>
      </c>
      <c r="ANM5" s="10">
        <f>ANM$2*ANF5</f>
        <v>28.499005283061681</v>
      </c>
      <c r="ANN5" s="10">
        <f t="shared" si="643"/>
        <v>-13.29859554299841</v>
      </c>
      <c r="ANO5" s="10">
        <f t="shared" si="644"/>
        <v>-18.364296927463069</v>
      </c>
      <c r="ANP5" s="10">
        <f>ANP$2*ANF5</f>
        <v>385.25268358663118</v>
      </c>
      <c r="ANQ5" s="10"/>
      <c r="ANR5" s="10">
        <f>ANE5+SUM(ANH5:ANP5)</f>
        <v>27405.77441025701</v>
      </c>
      <c r="ANS5" s="54">
        <f t="shared" si="645"/>
        <v>2.2037244459429034E-2</v>
      </c>
      <c r="ANT5" s="52">
        <f t="shared" si="646"/>
        <v>2.4012874277833919E-2</v>
      </c>
      <c r="ANU5" s="48">
        <f>ANU$2*ANS5</f>
        <v>24.86660627557513</v>
      </c>
      <c r="ANV5" s="48">
        <f t="shared" si="647"/>
        <v>0</v>
      </c>
      <c r="ANW5" s="48">
        <f t="shared" si="648"/>
        <v>-324.11857313991891</v>
      </c>
      <c r="ANX5" s="10"/>
      <c r="ANY5" s="10">
        <f>ANY$2*ANS5</f>
        <v>-24.86660627557513</v>
      </c>
      <c r="ANZ5" s="10">
        <f>ANZ$2*ANS5</f>
        <v>24.86660627557513</v>
      </c>
      <c r="AOA5" s="10">
        <f t="shared" si="649"/>
        <v>496.28800086901475</v>
      </c>
      <c r="AOB5" s="10">
        <f t="shared" si="650"/>
        <v>-18.364296925375999</v>
      </c>
      <c r="AOC5" s="10">
        <f>AOC$2*ANS5</f>
        <v>-102.80396577568104</v>
      </c>
      <c r="AOD5" s="10"/>
      <c r="AOE5" s="10">
        <f>ANR5+SUM(ANU5:AOC5)</f>
        <v>27481.642181560623</v>
      </c>
      <c r="AOF5" s="54">
        <f>AOE5/$AOE$13</f>
        <v>2.1970875517263011E-2</v>
      </c>
      <c r="AOG5" s="52">
        <f>AOE5/$AOE$8</f>
        <v>2.4012874277833916E-2</v>
      </c>
      <c r="AOH5" s="48">
        <f>AOH$2*AOF5</f>
        <v>138.68741665388481</v>
      </c>
      <c r="AOI5" s="48">
        <f t="shared" si="651"/>
        <v>36.019311416750874</v>
      </c>
      <c r="AOJ5" s="48">
        <f t="shared" si="652"/>
        <v>0</v>
      </c>
      <c r="AOK5" s="10"/>
      <c r="AOL5" s="10">
        <f>AOL$2*AOF5</f>
        <v>-138.70169772297103</v>
      </c>
      <c r="AOM5" s="10">
        <f>AOM$2*AOF5</f>
        <v>138.70169772297103</v>
      </c>
      <c r="AON5" s="10">
        <f t="shared" si="653"/>
        <v>679.49941896753796</v>
      </c>
      <c r="AOO5" s="10">
        <f t="shared" si="654"/>
        <v>-18.313603578659411</v>
      </c>
      <c r="AOP5" s="10">
        <f>AOP$2*AOF5</f>
        <v>-660.6673027266711</v>
      </c>
      <c r="AOQ5" s="10"/>
      <c r="AOR5" s="10">
        <f>AOE5+SUM(AOH5:AOP5)</f>
        <v>27656.867422293464</v>
      </c>
      <c r="AOS5" s="54">
        <f t="shared" si="655"/>
        <v>2.1999526910576304E-2</v>
      </c>
      <c r="AOT5" s="52">
        <f t="shared" si="656"/>
        <v>2.4012874277833919E-2</v>
      </c>
      <c r="AOU5" s="48">
        <f>AOU$2*AOS5</f>
        <v>45.448162658752267</v>
      </c>
      <c r="AOV5" s="48">
        <v>0</v>
      </c>
      <c r="AOW5" s="48">
        <f t="shared" si="657"/>
        <v>0</v>
      </c>
      <c r="AOX5" s="10"/>
      <c r="AOY5" s="10">
        <f>AOY$2*AOS5</f>
        <v>-45.602599337664522</v>
      </c>
      <c r="AOZ5" s="10">
        <f>AOZ$2*AOS5</f>
        <v>46.171287108302906</v>
      </c>
      <c r="APA5" s="10">
        <f t="shared" si="658"/>
        <v>0</v>
      </c>
      <c r="APB5" s="10">
        <f t="shared" si="82"/>
        <v>-18.430543659873511</v>
      </c>
      <c r="APC5" s="10">
        <f>APC$2*AOS5</f>
        <v>847.02270517724139</v>
      </c>
      <c r="APD5" s="10"/>
      <c r="APE5" s="10">
        <f>AOR5+SUM(AOU5:APC5)</f>
        <v>28531.476434240223</v>
      </c>
      <c r="APF5" s="54">
        <f t="shared" si="659"/>
        <v>2.2063759881557621E-2</v>
      </c>
      <c r="APG5" s="52">
        <f t="shared" si="660"/>
        <v>2.4012874277833923E-2</v>
      </c>
      <c r="APH5" s="48">
        <f>APH$2*APF5</f>
        <v>26.915139404314512</v>
      </c>
      <c r="API5" s="48">
        <v>0</v>
      </c>
      <c r="APJ5" s="48">
        <f t="shared" si="661"/>
        <v>0</v>
      </c>
      <c r="APK5" s="10"/>
      <c r="APL5" s="10">
        <f>APL$2*APF5</f>
        <v>-26.915139404314512</v>
      </c>
      <c r="APM5" s="10">
        <f>APM$2*APF5</f>
        <v>26.412968229410257</v>
      </c>
      <c r="APN5" s="10">
        <f t="shared" si="662"/>
        <v>-53.006638652250473</v>
      </c>
      <c r="APO5" s="10">
        <f t="shared" si="83"/>
        <v>-19.013224440333463</v>
      </c>
      <c r="APP5" s="10">
        <f>APP$2*APF5</f>
        <v>-821.89292723352537</v>
      </c>
      <c r="APQ5" s="10"/>
      <c r="APR5" s="10">
        <f>APE5+SUM(APH5:APP5)</f>
        <v>27663.976612143524</v>
      </c>
      <c r="APS5" s="54">
        <f t="shared" si="663"/>
        <v>2.2089146679430002E-2</v>
      </c>
      <c r="APT5" s="52">
        <f t="shared" si="664"/>
        <v>2.4012874277833919E-2</v>
      </c>
      <c r="APU5" s="48">
        <f>APU$2*APS5</f>
        <v>54.100296264326367</v>
      </c>
      <c r="APV5" s="48">
        <v>0</v>
      </c>
      <c r="APW5" s="48">
        <f t="shared" si="665"/>
        <v>0</v>
      </c>
      <c r="APX5" s="10"/>
      <c r="APY5" s="10">
        <f>APY$2*APS5</f>
        <v>-54.114654209668004</v>
      </c>
      <c r="APZ5" s="10">
        <f>APZ$2*APS5</f>
        <v>54.046398746428558</v>
      </c>
      <c r="AQA5" s="10">
        <f t="shared" si="666"/>
        <v>132.65371968571534</v>
      </c>
      <c r="AQB5" s="10">
        <f t="shared" si="84"/>
        <v>-18.435160035718692</v>
      </c>
      <c r="AQC5" s="10">
        <f>AQC$2*APS5</f>
        <v>-407.39322468926264</v>
      </c>
      <c r="AQD5" s="10"/>
      <c r="AQE5" s="10">
        <f>APR5+SUM(APU5:AQC5)</f>
        <v>27424.833987905346</v>
      </c>
      <c r="AQF5" s="54">
        <f t="shared" si="667"/>
        <v>2.2089146680968005E-2</v>
      </c>
      <c r="AQG5" s="52">
        <f t="shared" si="668"/>
        <v>2.4012874277833919E-2</v>
      </c>
      <c r="AQH5" s="48">
        <f>AQH$2*AQF5</f>
        <v>34.032748291367405</v>
      </c>
      <c r="AQI5" s="48">
        <v>0</v>
      </c>
      <c r="AQJ5" s="48">
        <f t="shared" si="669"/>
        <v>0</v>
      </c>
      <c r="AQK5" s="10"/>
      <c r="AQL5" s="10">
        <f>AQL$2*AQF5</f>
        <v>-34.187814101067801</v>
      </c>
      <c r="AQM5" s="10">
        <f>AQM$2*AQF5</f>
        <v>35.520894103264219</v>
      </c>
      <c r="AQN5" s="10">
        <f t="shared" si="670"/>
        <v>33.966480851324505</v>
      </c>
      <c r="AQO5" s="10">
        <f t="shared" si="85"/>
        <v>-18.407548603651069</v>
      </c>
      <c r="AQP5" s="10">
        <f>AQP$2*AQF5</f>
        <v>-0.49170440511834784</v>
      </c>
      <c r="AQQ5" s="10"/>
      <c r="AQR5" s="10">
        <f>AQE5+SUM(AQH5:AQP5)</f>
        <v>27475.267044041466</v>
      </c>
      <c r="AQS5" s="54">
        <f t="shared" si="671"/>
        <v>2.2089146680641422E-2</v>
      </c>
      <c r="AQT5" s="52">
        <f t="shared" si="672"/>
        <v>2.4012874277833916E-2</v>
      </c>
      <c r="AQU5" s="48">
        <f>AQU$2*AQS5</f>
        <v>30.133793010264224</v>
      </c>
      <c r="AQV5" s="48">
        <v>0</v>
      </c>
      <c r="AQW5" s="48">
        <f t="shared" si="673"/>
        <v>0</v>
      </c>
      <c r="AQX5" s="10"/>
      <c r="AQY5" s="10">
        <f>AQY$2*AQS5</f>
        <v>-30.260142929277492</v>
      </c>
      <c r="AQZ5" s="10">
        <f>AQZ$2*AQS5</f>
        <v>30.251969945005651</v>
      </c>
      <c r="ARA5" s="10">
        <f t="shared" si="674"/>
        <v>8.2476455876178942</v>
      </c>
      <c r="ARB5" s="10">
        <f t="shared" si="86"/>
        <v>-18.407548603378917</v>
      </c>
      <c r="ARC5" s="10">
        <f>ARC$2*AQS5</f>
        <v>202.65223750074182</v>
      </c>
      <c r="ARD5" s="10"/>
      <c r="ARE5" s="10">
        <f>AQR5+SUM(AQU5:ARC5)</f>
        <v>27697.884998552439</v>
      </c>
      <c r="ARF5" s="54">
        <f t="shared" si="675"/>
        <v>2.2089146679214081E-2</v>
      </c>
      <c r="ARG5" s="52">
        <f t="shared" si="676"/>
        <v>2.4012874277833923E-2</v>
      </c>
      <c r="ARH5" s="48">
        <f>ARH$2*ARF5</f>
        <v>94.507530501150285</v>
      </c>
      <c r="ARI5" s="48">
        <v>0</v>
      </c>
      <c r="ARJ5" s="48">
        <f t="shared" si="677"/>
        <v>0</v>
      </c>
      <c r="ARK5" s="10"/>
      <c r="ARL5" s="10">
        <f>ARL$2*ARF5</f>
        <v>-72.280768438124696</v>
      </c>
      <c r="ARM5" s="10">
        <f>ARM$2*ARF5</f>
        <v>72.220465067690441</v>
      </c>
      <c r="ARN5" s="10">
        <f t="shared" si="678"/>
        <v>44.47252079219529</v>
      </c>
      <c r="ARO5" s="10">
        <f t="shared" si="87"/>
        <v>-23.980198526421596</v>
      </c>
      <c r="ARP5" s="10">
        <f>ARP$2*ARF5</f>
        <v>-135.11820577941856</v>
      </c>
      <c r="ARQ5" s="10"/>
      <c r="ARR5" s="10">
        <f>ARE5+SUM(ARH5:ARP5)</f>
        <v>27677.706342169509</v>
      </c>
      <c r="ARS5" s="54">
        <f t="shared" si="679"/>
        <v>2.174210595165605E-2</v>
      </c>
      <c r="ART5" s="52">
        <f t="shared" si="680"/>
        <v>2.4012874277833923E-2</v>
      </c>
      <c r="ARU5" s="48">
        <f>ARU$2*ARS5</f>
        <v>40.563594810826146</v>
      </c>
      <c r="ARV5" s="48">
        <v>0</v>
      </c>
      <c r="ARW5" s="48">
        <f t="shared" si="681"/>
        <v>0</v>
      </c>
      <c r="ARX5" s="10"/>
      <c r="ARY5" s="10">
        <f>ARY$2*ARS5</f>
        <v>-62.552473665033489</v>
      </c>
      <c r="ARZ5" s="10">
        <f>ARZ$2*ARS5</f>
        <v>40.950169454646591</v>
      </c>
      <c r="ASA5" s="10">
        <f t="shared" si="682"/>
        <v>18.764959383695789</v>
      </c>
      <c r="ASB5" s="10">
        <f t="shared" si="88"/>
        <v>-18.444480741968377</v>
      </c>
      <c r="ASC5" s="10">
        <f>ASC$2*ARS5</f>
        <v>601.68777879023673</v>
      </c>
      <c r="ASD5" s="10"/>
      <c r="ASE5" s="10">
        <f>ARR5+SUM(ARU5:ASC5)</f>
        <v>28298.675890201914</v>
      </c>
      <c r="ASF5" s="54">
        <f t="shared" si="683"/>
        <v>2.1413069196543951E-2</v>
      </c>
      <c r="ASG5" s="52">
        <f t="shared" si="684"/>
        <v>2.4012874277833923E-2</v>
      </c>
      <c r="ASH5" s="48">
        <f>ASH$2*ASF5</f>
        <v>33.836717813686789</v>
      </c>
      <c r="ASI5" s="48">
        <v>0</v>
      </c>
      <c r="ASJ5" s="48">
        <f t="shared" si="685"/>
        <v>0</v>
      </c>
      <c r="ASK5" s="10"/>
      <c r="ASL5" s="10">
        <f>ASL$2*ASF5</f>
        <v>-33.959200569491017</v>
      </c>
      <c r="ASM5" s="10">
        <f>ASM$2*ASF5</f>
        <v>35.195377054207505</v>
      </c>
      <c r="ASN5" s="10">
        <f t="shared" si="686"/>
        <v>0</v>
      </c>
      <c r="ASO5" s="10">
        <f t="shared" si="89"/>
        <v>-18.858275910704293</v>
      </c>
      <c r="ASP5" s="10">
        <f>ASP$2*ASF5</f>
        <v>228.08665981428703</v>
      </c>
      <c r="ASQ5" s="10">
        <f>ASE5+SUM(ASH5:ASP5)</f>
        <v>28542.977168403901</v>
      </c>
    </row>
    <row r="6" spans="1:1187" x14ac:dyDescent="0.45">
      <c r="A6" s="1" t="s">
        <v>29</v>
      </c>
      <c r="B6" s="6">
        <v>47470.516313761946</v>
      </c>
      <c r="C6" s="7">
        <f t="shared" si="90"/>
        <v>2.3771551058437309E-2</v>
      </c>
      <c r="D6" s="7">
        <f t="shared" si="91"/>
        <v>3.4917649628841627E-2</v>
      </c>
      <c r="E6" s="6">
        <f t="shared" si="0"/>
        <v>0</v>
      </c>
      <c r="F6" s="6"/>
      <c r="G6" s="6">
        <f t="shared" si="92"/>
        <v>0</v>
      </c>
      <c r="H6" s="6">
        <f t="shared" si="93"/>
        <v>81.903452878782247</v>
      </c>
      <c r="I6" s="6">
        <f t="shared" si="94"/>
        <v>223.74497002732946</v>
      </c>
      <c r="J6" s="6">
        <f t="shared" si="95"/>
        <v>-31.647065924097589</v>
      </c>
      <c r="K6" s="6">
        <f t="shared" si="96"/>
        <v>3067.9216731373735</v>
      </c>
      <c r="L6" s="6">
        <f t="shared" si="97"/>
        <v>50812.439343881335</v>
      </c>
      <c r="M6" s="7">
        <f t="shared" si="687"/>
        <v>2.3771550972137935E-2</v>
      </c>
      <c r="N6" s="7">
        <f t="shared" si="688"/>
        <v>3.491764962884162E-2</v>
      </c>
      <c r="O6" s="6">
        <f t="shared" si="1"/>
        <v>0</v>
      </c>
      <c r="P6" s="6"/>
      <c r="Q6" s="6">
        <f t="shared" si="98"/>
        <v>0</v>
      </c>
      <c r="R6" s="6">
        <f t="shared" si="99"/>
        <v>68.027285132476848</v>
      </c>
      <c r="S6" s="6">
        <f t="shared" si="100"/>
        <v>-42.144345002993624</v>
      </c>
      <c r="T6" s="6">
        <f t="shared" si="101"/>
        <v>-33.330091618034594</v>
      </c>
      <c r="U6" s="6">
        <f t="shared" si="102"/>
        <v>1270.7945479456621</v>
      </c>
      <c r="V6" s="6">
        <f t="shared" si="2"/>
        <v>52075.786740338444</v>
      </c>
      <c r="W6" s="7">
        <f>V6/V13</f>
        <v>2.3779387454080276E-2</v>
      </c>
      <c r="X6" s="7">
        <f>V6/($V$8)</f>
        <v>3.491764962884162E-2</v>
      </c>
      <c r="Y6" s="6">
        <f t="shared" si="3"/>
        <v>76.601967569076038</v>
      </c>
      <c r="Z6" s="6">
        <f>Z2*X6</f>
        <v>-659.12126733634739</v>
      </c>
      <c r="AA6" s="6"/>
      <c r="AB6" s="6">
        <f t="shared" si="103"/>
        <v>-76.420055255052318</v>
      </c>
      <c r="AC6" s="6">
        <f t="shared" si="104"/>
        <v>107.53276800609642</v>
      </c>
      <c r="AD6" s="6">
        <f t="shared" si="105"/>
        <v>-0.18191231402371411</v>
      </c>
      <c r="AE6" s="6">
        <f t="shared" si="106"/>
        <v>-33.964336894537396</v>
      </c>
      <c r="AF6" s="6">
        <f t="shared" si="107"/>
        <v>-562.27479266383148</v>
      </c>
      <c r="AG6" s="6">
        <f>V6+SUM(Y6:AF6)</f>
        <v>50927.959111449825</v>
      </c>
      <c r="AH6" s="7">
        <f>AG6/AG13</f>
        <v>2.3681620248434988E-2</v>
      </c>
      <c r="AI6" s="7">
        <f t="shared" si="689"/>
        <v>3.4917649628841627E-2</v>
      </c>
      <c r="AJ6" s="6">
        <f t="shared" si="4"/>
        <v>0</v>
      </c>
      <c r="AK6" s="6">
        <f>AK2*AI6</f>
        <v>0</v>
      </c>
      <c r="AL6" s="6"/>
      <c r="AM6" s="6">
        <f t="shared" si="108"/>
        <v>-6.0861764038477914E-2</v>
      </c>
      <c r="AN6" s="6">
        <f t="shared" si="109"/>
        <v>267.27242383725468</v>
      </c>
      <c r="AO6" s="6">
        <f t="shared" si="110"/>
        <v>682.08157863846179</v>
      </c>
      <c r="AP6" s="6">
        <f t="shared" si="111"/>
        <v>-33.357930281945521</v>
      </c>
      <c r="AQ6" s="6">
        <f t="shared" si="112"/>
        <v>1260.9484731375371</v>
      </c>
      <c r="AR6" s="6">
        <f>AG6+SUM(AJ6:AQ6)</f>
        <v>53104.842795017095</v>
      </c>
      <c r="AS6" s="7">
        <f>AR6/AR13</f>
        <v>2.3681620335151116E-2</v>
      </c>
      <c r="AT6" s="7">
        <f t="shared" si="113"/>
        <v>3.491764962884162E-2</v>
      </c>
      <c r="AU6" s="6">
        <f t="shared" si="5"/>
        <v>0</v>
      </c>
      <c r="AV6" s="6">
        <f>AV2*AT6</f>
        <v>0</v>
      </c>
      <c r="AW6" s="6"/>
      <c r="AX6" s="6">
        <f t="shared" si="114"/>
        <v>0</v>
      </c>
      <c r="AY6" s="6">
        <f t="shared" si="115"/>
        <v>83.438400191651311</v>
      </c>
      <c r="AZ6" s="6">
        <f t="shared" si="116"/>
        <v>52.084882132724665</v>
      </c>
      <c r="BA6" s="6">
        <f t="shared" si="117"/>
        <v>-34.446337674697403</v>
      </c>
      <c r="BB6" s="6">
        <f t="shared" si="118"/>
        <v>394.637862567262</v>
      </c>
      <c r="BC6" s="6">
        <f>AR6+SUM(AU6:BB6)</f>
        <v>53600.557602234039</v>
      </c>
      <c r="BD6" s="7">
        <f>BC6/BC13</f>
        <v>2.3702019126779557E-2</v>
      </c>
      <c r="BE6" s="7">
        <f>BC6/BC8</f>
        <v>3.4917649628841627E-2</v>
      </c>
      <c r="BF6" s="6">
        <f t="shared" si="6"/>
        <v>0</v>
      </c>
      <c r="BG6" s="6">
        <f>BG2*BE6</f>
        <v>0</v>
      </c>
      <c r="BH6" s="6"/>
      <c r="BI6" s="6">
        <f t="shared" si="119"/>
        <v>0</v>
      </c>
      <c r="BJ6" s="6">
        <f t="shared" si="7"/>
        <v>69.884218294353175</v>
      </c>
      <c r="BK6" s="6">
        <f t="shared" si="120"/>
        <v>0</v>
      </c>
      <c r="BL6" s="6">
        <f t="shared" si="121"/>
        <v>-34.700941102561607</v>
      </c>
      <c r="BM6" s="6">
        <f t="shared" si="122"/>
        <v>1069.1776990725768</v>
      </c>
      <c r="BN6" s="6">
        <f>BC6+SUM(BF6:BM6)</f>
        <v>54704.918578498407</v>
      </c>
      <c r="BO6" s="7">
        <f>BN6/BN13</f>
        <v>2.3702019170079785E-2</v>
      </c>
      <c r="BP6" s="7">
        <f t="shared" si="123"/>
        <v>3.4917649628841627E-2</v>
      </c>
      <c r="BQ6" s="6">
        <f t="shared" si="8"/>
        <v>389.27722244555633</v>
      </c>
      <c r="BR6" s="6">
        <f>BR2*BP6</f>
        <v>0</v>
      </c>
      <c r="BS6" s="8"/>
      <c r="BT6" s="8">
        <f t="shared" si="124"/>
        <v>-386.89753972088033</v>
      </c>
      <c r="BU6" s="8">
        <f t="shared" si="125"/>
        <v>76.708503781471109</v>
      </c>
      <c r="BV6" s="8">
        <f t="shared" si="126"/>
        <v>271.60048958917741</v>
      </c>
      <c r="BW6" s="8">
        <f t="shared" si="127"/>
        <v>-35.253198212618166</v>
      </c>
      <c r="BX6" s="8">
        <f t="shared" si="128"/>
        <v>304.49201861168893</v>
      </c>
      <c r="BY6" s="8">
        <f>BN6+SUM(BQ6:BX6)</f>
        <v>55324.846074992805</v>
      </c>
      <c r="BZ6" s="7">
        <f>BY6/BY13</f>
        <v>2.3707554236432404E-2</v>
      </c>
      <c r="CA6" s="7">
        <f t="shared" si="129"/>
        <v>3.4917649628841634E-2</v>
      </c>
      <c r="CB6" s="6">
        <f t="shared" si="9"/>
        <v>0</v>
      </c>
      <c r="CC6" s="6">
        <f>CC2*CA6</f>
        <v>0</v>
      </c>
      <c r="CD6" s="8"/>
      <c r="CE6" s="8">
        <f t="shared" si="130"/>
        <v>0</v>
      </c>
      <c r="CF6" s="8">
        <f t="shared" si="131"/>
        <v>72.811351797558288</v>
      </c>
      <c r="CG6" s="8">
        <f t="shared" si="132"/>
        <v>0</v>
      </c>
      <c r="CH6" s="8">
        <f t="shared" si="133"/>
        <v>-35.56488748778407</v>
      </c>
      <c r="CI6" s="8">
        <f t="shared" si="134"/>
        <v>1574.7548499605484</v>
      </c>
      <c r="CJ6" s="8">
        <f>BY6+SUM(CB6:CI6)</f>
        <v>56936.84738926313</v>
      </c>
      <c r="CK6" s="7">
        <f>CJ6/CJ13</f>
        <v>2.3707554243216904E-2</v>
      </c>
      <c r="CL6" s="7">
        <f t="shared" si="135"/>
        <v>3.4917649628841627E-2</v>
      </c>
      <c r="CM6" s="6">
        <f t="shared" si="10"/>
        <v>3873.2413517555833</v>
      </c>
      <c r="CN6" s="6">
        <f>CN2*CL6</f>
        <v>0</v>
      </c>
      <c r="CO6" s="8"/>
      <c r="CP6" s="8">
        <f t="shared" si="136"/>
        <v>-3873.2413517555833</v>
      </c>
      <c r="CQ6" s="8">
        <f t="shared" si="137"/>
        <v>79.8513100509183</v>
      </c>
      <c r="CR6" s="8">
        <f t="shared" si="138"/>
        <v>494.52938726518005</v>
      </c>
      <c r="CS6" s="8">
        <f t="shared" si="139"/>
        <v>-36.358379338482308</v>
      </c>
      <c r="CT6" s="8">
        <f t="shared" si="140"/>
        <v>-1208.7521752669447</v>
      </c>
      <c r="CU6" s="8">
        <f>CJ6+SUM(CM6:CT6)</f>
        <v>56266.117531973803</v>
      </c>
      <c r="CV6" s="7">
        <f>CU6/CU13</f>
        <v>2.3715197786364422E-2</v>
      </c>
      <c r="CW6" s="7">
        <f>CU6/($CU$8)</f>
        <v>3.4917649628841634E-2</v>
      </c>
      <c r="CX6" s="6">
        <f t="shared" si="11"/>
        <v>162.93977227879617</v>
      </c>
      <c r="CY6" s="6">
        <f>CY2*CW6</f>
        <v>0</v>
      </c>
      <c r="CZ6" s="8"/>
      <c r="DA6" s="8">
        <f t="shared" si="141"/>
        <v>-163.04601636487908</v>
      </c>
      <c r="DB6" s="8">
        <f t="shared" si="142"/>
        <v>163.57960831507228</v>
      </c>
      <c r="DC6" s="8">
        <f t="shared" si="143"/>
        <v>0</v>
      </c>
      <c r="DD6" s="8">
        <f t="shared" si="144"/>
        <v>-36.025519805288326</v>
      </c>
      <c r="DE6" s="8">
        <f t="shared" si="145"/>
        <v>-785.28086999592949</v>
      </c>
      <c r="DF6" s="8">
        <f>CU6+SUM(CX6:DE6)</f>
        <v>55608.284506401571</v>
      </c>
      <c r="DG6" s="7">
        <f>DF6/DF13</f>
        <v>2.371519800109444E-2</v>
      </c>
      <c r="DH6" s="7">
        <f t="shared" si="146"/>
        <v>3.4917649628841634E-2</v>
      </c>
      <c r="DI6" s="6">
        <f t="shared" si="12"/>
        <v>76.140726158253841</v>
      </c>
      <c r="DJ6" s="6">
        <f>DJ2*DH6</f>
        <v>-1977.363802009043</v>
      </c>
      <c r="DK6" s="8"/>
      <c r="DL6" s="8">
        <f t="shared" si="147"/>
        <v>-76.140726158253841</v>
      </c>
      <c r="DM6" s="8">
        <f t="shared" si="148"/>
        <v>76.140726158253841</v>
      </c>
      <c r="DN6" s="8">
        <f t="shared" si="149"/>
        <v>0</v>
      </c>
      <c r="DO6" s="8">
        <f t="shared" si="150"/>
        <v>-35.696590335207375</v>
      </c>
      <c r="DP6" s="8">
        <f t="shared" si="151"/>
        <v>-583.04359735244702</v>
      </c>
      <c r="DQ6" s="8">
        <f>DF6+SUM(DI6:DP6)</f>
        <v>53088.32124286313</v>
      </c>
      <c r="DR6" s="7">
        <f>DQ6/DQ13</f>
        <v>2.2863604627948033E-2</v>
      </c>
      <c r="DS6" s="7">
        <f>DQ6/($DQ$8)</f>
        <v>3.4917626662557807E-2</v>
      </c>
      <c r="DT6" s="6">
        <f t="shared" si="13"/>
        <v>89.085063164197877</v>
      </c>
      <c r="DU6" s="6">
        <f>DU2*DS6</f>
        <v>0</v>
      </c>
      <c r="DV6" s="8"/>
      <c r="DW6" s="8">
        <f t="shared" si="14"/>
        <v>-82.405461072142842</v>
      </c>
      <c r="DX6" s="8">
        <f t="shared" si="152"/>
        <v>89.267286093082632</v>
      </c>
      <c r="DY6" s="8">
        <f t="shared" si="153"/>
        <v>130.94397915309142</v>
      </c>
      <c r="DZ6" s="8">
        <f t="shared" si="154"/>
        <v>-34.153195321136209</v>
      </c>
      <c r="EA6" s="8">
        <f t="shared" si="155"/>
        <v>-2944.1406520397113</v>
      </c>
      <c r="EB6" s="8"/>
      <c r="EC6" s="8">
        <f>DQ6+SUM(DT6:EA6)</f>
        <v>50336.918262840511</v>
      </c>
      <c r="ED6" s="7">
        <f>EC6/EC13</f>
        <v>2.2863604680182059E-2</v>
      </c>
      <c r="EE6" s="7">
        <f t="shared" si="690"/>
        <v>3.4917626662557807E-2</v>
      </c>
      <c r="EF6" s="6">
        <f t="shared" si="15"/>
        <v>82.513834746589851</v>
      </c>
      <c r="EG6" s="6">
        <f>EG2*EE6</f>
        <v>0</v>
      </c>
      <c r="EH6" s="8"/>
      <c r="EI6" s="8">
        <f t="shared" si="16"/>
        <v>-82.513834746589851</v>
      </c>
      <c r="EJ6" s="8">
        <f t="shared" si="156"/>
        <v>85.854664662458049</v>
      </c>
      <c r="EK6" s="8">
        <f t="shared" si="157"/>
        <v>3.5543759835811031</v>
      </c>
      <c r="EL6" s="8">
        <f t="shared" si="158"/>
        <v>-32.777492305555796</v>
      </c>
      <c r="EM6" s="8">
        <f t="shared" si="159"/>
        <v>-3434.6710662814953</v>
      </c>
      <c r="EN6" s="8">
        <f>EC6+SUM(EF6:EM6)</f>
        <v>46958.878744899499</v>
      </c>
      <c r="EO6" s="7">
        <f>EN6/EN13</f>
        <v>2.2863604666716893E-2</v>
      </c>
      <c r="EP6" s="7">
        <f>EN6/($EN$8)</f>
        <v>3.4917626662557807E-2</v>
      </c>
      <c r="EQ6" s="6">
        <f t="shared" si="17"/>
        <v>81.950475479006698</v>
      </c>
      <c r="ER6" s="6">
        <f>ER2*EP6</f>
        <v>0</v>
      </c>
      <c r="ES6" s="8"/>
      <c r="ET6" s="8">
        <f t="shared" si="18"/>
        <v>-81.950475479006698</v>
      </c>
      <c r="EU6" s="8">
        <f t="shared" si="160"/>
        <v>78.452115328952345</v>
      </c>
      <c r="EV6" s="8">
        <f t="shared" si="161"/>
        <v>-3.6353131420079858</v>
      </c>
      <c r="EW6" s="8">
        <f t="shared" si="162"/>
        <v>-31.088557809521628</v>
      </c>
      <c r="EX6" s="8">
        <f t="shared" si="163"/>
        <v>3712.7041574443556</v>
      </c>
      <c r="EY6" s="8">
        <f>EN6+SUM(EQ6:EX6)</f>
        <v>50715.31114672128</v>
      </c>
      <c r="EZ6" s="7">
        <f t="shared" si="164"/>
        <v>2.2903747409524167E-2</v>
      </c>
      <c r="FA6" s="7">
        <f t="shared" si="165"/>
        <v>3.4917626662557807E-2</v>
      </c>
      <c r="FB6" s="6">
        <f t="shared" si="19"/>
        <v>108.45359569610473</v>
      </c>
      <c r="FC6" s="6">
        <f>FC2*FA6</f>
        <v>-602.59198965789119</v>
      </c>
      <c r="FD6" s="8"/>
      <c r="FE6" s="8">
        <f t="shared" si="20"/>
        <v>-211.98128243684312</v>
      </c>
      <c r="FF6" s="8">
        <f t="shared" si="166"/>
        <v>97.264427974129887</v>
      </c>
      <c r="FG6" s="8">
        <f t="shared" si="167"/>
        <v>27.095133185467088</v>
      </c>
      <c r="FH6" s="8">
        <f t="shared" si="168"/>
        <v>-32.980022044870232</v>
      </c>
      <c r="FI6" s="8">
        <f t="shared" si="169"/>
        <v>-727.78466789808397</v>
      </c>
      <c r="FJ6" s="8">
        <f>EY6+SUM(FB6:FI6)</f>
        <v>49372.786341539293</v>
      </c>
      <c r="FK6" s="7">
        <f t="shared" si="170"/>
        <v>2.2807970418852016E-2</v>
      </c>
      <c r="FL6" s="7">
        <f t="shared" si="171"/>
        <v>3.4917626662557801E-2</v>
      </c>
      <c r="FM6" s="6">
        <f t="shared" si="21"/>
        <v>270.28174801393044</v>
      </c>
      <c r="FN6" s="6">
        <f>FN2*FL6</f>
        <v>-602.59198965789108</v>
      </c>
      <c r="FO6" s="8"/>
      <c r="FP6" s="8">
        <f t="shared" si="22"/>
        <v>-270.49728333438856</v>
      </c>
      <c r="FQ6" s="8">
        <f t="shared" si="172"/>
        <v>396.05059889608515</v>
      </c>
      <c r="FR6" s="8">
        <f t="shared" si="173"/>
        <v>217.75134286404722</v>
      </c>
      <c r="FS6" s="8">
        <f t="shared" si="174"/>
        <v>-32.276927417942623</v>
      </c>
      <c r="FT6" s="8">
        <f t="shared" si="175"/>
        <v>-879.31454315948076</v>
      </c>
      <c r="FU6" s="8">
        <f>FJ6+SUM(FM6:FT6)</f>
        <v>48472.189287743655</v>
      </c>
      <c r="FV6" s="7">
        <f t="shared" si="176"/>
        <v>2.2710058403369444E-2</v>
      </c>
      <c r="FW6" s="7">
        <f t="shared" si="177"/>
        <v>3.4917626662557807E-2</v>
      </c>
      <c r="FX6" s="6">
        <f t="shared" si="23"/>
        <v>227.23979669170708</v>
      </c>
      <c r="FY6" s="6">
        <f>FY2*FW6</f>
        <v>0</v>
      </c>
      <c r="FZ6" s="8"/>
      <c r="GA6" s="8">
        <f t="shared" si="24"/>
        <v>-227.23979669170708</v>
      </c>
      <c r="GB6" s="8">
        <f t="shared" si="178"/>
        <v>102.22546719283898</v>
      </c>
      <c r="GC6" s="8">
        <f t="shared" si="179"/>
        <v>147.34444862514917</v>
      </c>
      <c r="GD6" s="8">
        <f t="shared" si="180"/>
        <v>-31.79408176471722</v>
      </c>
      <c r="GE6" s="8">
        <f t="shared" si="181"/>
        <v>2318.5257291436587</v>
      </c>
      <c r="GF6" s="8">
        <f>FU6+SUM(FX6:GE6)</f>
        <v>51008.490850940587</v>
      </c>
      <c r="GG6" s="7">
        <f t="shared" si="182"/>
        <v>2.2710058462744077E-2</v>
      </c>
      <c r="GH6" s="7">
        <f t="shared" si="183"/>
        <v>3.4917626662557807E-2</v>
      </c>
      <c r="GI6" s="6">
        <f t="shared" si="25"/>
        <v>80.482176186118735</v>
      </c>
      <c r="GJ6" s="6">
        <f>GJ2*GH6</f>
        <v>0</v>
      </c>
      <c r="GK6" s="8"/>
      <c r="GL6" s="8">
        <f t="shared" si="26"/>
        <v>-80.727444817516371</v>
      </c>
      <c r="GM6" s="8">
        <f t="shared" si="184"/>
        <v>80.727444817516371</v>
      </c>
      <c r="GN6" s="8">
        <f t="shared" si="185"/>
        <v>0</v>
      </c>
      <c r="GO6" s="8">
        <f t="shared" si="186"/>
        <v>-33.062211512401333</v>
      </c>
      <c r="GP6" s="8">
        <f t="shared" si="187"/>
        <v>1428.2675979044075</v>
      </c>
      <c r="GQ6" s="8">
        <f>GF6+SUM(GI6:GP6)</f>
        <v>52484.178413518712</v>
      </c>
      <c r="GR6" s="7">
        <f t="shared" si="188"/>
        <v>2.2710058380300265E-2</v>
      </c>
      <c r="GS6" s="7">
        <f t="shared" si="189"/>
        <v>3.4917626662557807E-2</v>
      </c>
      <c r="GT6" s="6">
        <f t="shared" si="27"/>
        <v>109.5998772462481</v>
      </c>
      <c r="GU6" s="6">
        <f>GU2*GS6</f>
        <v>-602.59198965789119</v>
      </c>
      <c r="GV6" s="8"/>
      <c r="GW6" s="8">
        <f t="shared" si="28"/>
        <v>-109.85468410127507</v>
      </c>
      <c r="GX6" s="8">
        <f t="shared" si="190"/>
        <v>90.185048336929398</v>
      </c>
      <c r="GY6" s="8">
        <f t="shared" si="191"/>
        <v>223.03412074942611</v>
      </c>
      <c r="GZ6" s="8">
        <f t="shared" si="192"/>
        <v>-39.477575784227355</v>
      </c>
      <c r="HA6" s="8">
        <f t="shared" si="193"/>
        <v>212.39400419708781</v>
      </c>
      <c r="HB6" s="8">
        <f>GQ6+SUM(GT6:HA6)</f>
        <v>52367.467214505006</v>
      </c>
      <c r="HC6" s="7">
        <f t="shared" si="194"/>
        <v>2.2637687682226369E-2</v>
      </c>
      <c r="HD6" s="7">
        <f t="shared" si="195"/>
        <v>3.4917626662557814E-2</v>
      </c>
      <c r="HE6" s="6">
        <f t="shared" si="29"/>
        <v>75.808409379609202</v>
      </c>
      <c r="HF6" s="6">
        <f>HF2*HD6</f>
        <v>0</v>
      </c>
      <c r="HG6" s="8"/>
      <c r="HH6" s="8">
        <f t="shared" si="30"/>
        <v>-75.808409379609202</v>
      </c>
      <c r="HI6" s="8">
        <f t="shared" si="196"/>
        <v>75.808409379609202</v>
      </c>
      <c r="HJ6" s="8">
        <f t="shared" si="197"/>
        <v>0</v>
      </c>
      <c r="HK6" s="8">
        <f t="shared" si="198"/>
        <v>-33.717477541415242</v>
      </c>
      <c r="HL6" s="8">
        <f t="shared" si="199"/>
        <v>-326.23873487174569</v>
      </c>
      <c r="HM6" s="8">
        <f>HB6+SUM(HE6:HL6)</f>
        <v>52083.319411471457</v>
      </c>
      <c r="HN6" s="7">
        <f t="shared" si="200"/>
        <v>2.2686497389155427E-2</v>
      </c>
      <c r="HO6" s="7">
        <f t="shared" si="201"/>
        <v>3.4917626662557807E-2</v>
      </c>
      <c r="HP6" s="6">
        <f t="shared" si="31"/>
        <v>225.51195118726505</v>
      </c>
      <c r="HQ6" s="6">
        <f>HQ2*HO6</f>
        <v>0</v>
      </c>
      <c r="HR6" s="8"/>
      <c r="HS6" s="8">
        <f t="shared" si="32"/>
        <v>-233.62532324854868</v>
      </c>
      <c r="HT6" s="8">
        <f t="shared" si="202"/>
        <v>109.24251774297403</v>
      </c>
      <c r="HU6" s="8">
        <f t="shared" si="203"/>
        <v>-3.2591422149260687</v>
      </c>
      <c r="HV6" s="8">
        <f t="shared" si="204"/>
        <v>-33.591896684122439</v>
      </c>
      <c r="HW6" s="8">
        <f t="shared" si="205"/>
        <v>-2698.2773250074383</v>
      </c>
      <c r="HX6" s="8">
        <f>HM6+SUM(HP6:HW6)</f>
        <v>49449.320193246662</v>
      </c>
      <c r="HY6" s="7">
        <f t="shared" si="206"/>
        <v>2.2690984045260855E-2</v>
      </c>
      <c r="HZ6" s="7">
        <f t="shared" si="207"/>
        <v>3.4917626662557807E-2</v>
      </c>
      <c r="IA6" s="6">
        <f t="shared" si="33"/>
        <v>145.34460229367343</v>
      </c>
      <c r="IB6" s="6">
        <f>IB2*HZ6</f>
        <v>-602.59198965789119</v>
      </c>
      <c r="IC6" s="8"/>
      <c r="ID6" s="8">
        <f t="shared" si="34"/>
        <v>-122.65361824841258</v>
      </c>
      <c r="IE6" s="8">
        <f t="shared" si="208"/>
        <v>122.65361824841258</v>
      </c>
      <c r="IF6" s="8">
        <f t="shared" si="209"/>
        <v>2.9682076229605725</v>
      </c>
      <c r="IG6" s="8">
        <f t="shared" si="210"/>
        <v>-32.276109525659948</v>
      </c>
      <c r="IH6" s="8">
        <f t="shared" si="211"/>
        <v>1519.0653989677028</v>
      </c>
      <c r="II6" s="8">
        <f>HX6+SUM(IA6:IH6)</f>
        <v>50481.830302947448</v>
      </c>
      <c r="IJ6" s="7">
        <f t="shared" si="212"/>
        <v>2.2614581269934049E-2</v>
      </c>
      <c r="IK6" s="7">
        <f t="shared" si="213"/>
        <v>3.4917626662557807E-2</v>
      </c>
      <c r="IL6" s="6">
        <f t="shared" si="35"/>
        <v>90.201197290697053</v>
      </c>
      <c r="IM6" s="6">
        <f>IM2*IK6</f>
        <v>0</v>
      </c>
      <c r="IN6" s="8"/>
      <c r="IO6" s="8">
        <f t="shared" si="36"/>
        <v>-90.201197290697053</v>
      </c>
      <c r="IP6" s="8">
        <f t="shared" si="214"/>
        <v>90.201197290697053</v>
      </c>
      <c r="IQ6" s="8">
        <f t="shared" si="215"/>
        <v>-22.645563246273859</v>
      </c>
      <c r="IR6" s="8">
        <f t="shared" si="216"/>
        <v>-32.767171385258244</v>
      </c>
      <c r="IS6" s="8">
        <f t="shared" si="217"/>
        <v>336.27543129672881</v>
      </c>
      <c r="IT6" s="8">
        <f>II6+SUM(IL6:IS6)</f>
        <v>50852.89419690334</v>
      </c>
      <c r="IU6" s="7">
        <f t="shared" si="218"/>
        <v>2.2614581248496607E-2</v>
      </c>
      <c r="IV6" s="7">
        <f t="shared" si="219"/>
        <v>3.4917626662557814E-2</v>
      </c>
      <c r="IW6" s="6">
        <f t="shared" si="37"/>
        <v>245.19633572869961</v>
      </c>
      <c r="IX6" s="6">
        <f>IX2*IV6</f>
        <v>0</v>
      </c>
      <c r="IY6" s="8"/>
      <c r="IZ6" s="8">
        <f t="shared" si="38"/>
        <v>-245.5830450680489</v>
      </c>
      <c r="JA6" s="8">
        <f t="shared" si="220"/>
        <v>74.311513982559845</v>
      </c>
      <c r="JB6" s="8">
        <f t="shared" si="221"/>
        <v>38.97193401134669</v>
      </c>
      <c r="JC6" s="8">
        <f t="shared" si="222"/>
        <v>-32.952610920434346</v>
      </c>
      <c r="JD6" s="8">
        <f t="shared" si="223"/>
        <v>768.48010644553733</v>
      </c>
      <c r="JE6" s="8"/>
      <c r="JF6" s="8">
        <v>51701.32</v>
      </c>
      <c r="JG6" s="7">
        <f t="shared" si="224"/>
        <v>2.261458195718331E-2</v>
      </c>
      <c r="JH6" s="7">
        <f t="shared" si="225"/>
        <v>3.4917634745755217E-2</v>
      </c>
      <c r="JI6" s="6">
        <f t="shared" si="226"/>
        <v>90.085865663898431</v>
      </c>
      <c r="JJ6" s="6">
        <f>JJ2*JH6</f>
        <v>0</v>
      </c>
      <c r="JK6" s="8"/>
      <c r="JL6" s="8">
        <f t="shared" si="39"/>
        <v>-90.063251081941246</v>
      </c>
      <c r="JM6" s="8">
        <f t="shared" si="227"/>
        <v>90.063251081941246</v>
      </c>
      <c r="JN6" s="8">
        <f t="shared" si="228"/>
        <v>1.9437233192199055</v>
      </c>
      <c r="JO6" s="8">
        <f t="shared" si="229"/>
        <v>-33.376861510606851</v>
      </c>
      <c r="JP6" s="8">
        <f t="shared" si="230"/>
        <v>1020.9816623500528</v>
      </c>
      <c r="JQ6" s="8">
        <f>JF6+SUM(JI6:JP6)</f>
        <v>52780.954389822567</v>
      </c>
      <c r="JR6" s="7">
        <f t="shared" si="231"/>
        <v>2.261458195718331E-2</v>
      </c>
      <c r="JS6" s="7">
        <f t="shared" si="232"/>
        <v>3.4917634745755224E-2</v>
      </c>
      <c r="JT6" s="6">
        <f t="shared" si="233"/>
        <v>69.068325484531414</v>
      </c>
      <c r="JU6" s="6">
        <f>JU2*JS6</f>
        <v>0</v>
      </c>
      <c r="JV6" s="8"/>
      <c r="JW6" s="8">
        <f t="shared" si="40"/>
        <v>-69.068325484531414</v>
      </c>
      <c r="JX6" s="8">
        <f t="shared" si="234"/>
        <v>69.068325484531414</v>
      </c>
      <c r="JY6" s="8">
        <f t="shared" si="235"/>
        <v>0</v>
      </c>
      <c r="JZ6" s="8">
        <f t="shared" si="236"/>
        <v>-33.91667158192481</v>
      </c>
      <c r="KA6" s="8">
        <f t="shared" si="237"/>
        <v>-450.4426709228469</v>
      </c>
      <c r="KB6" s="8">
        <f>JQ6+SUM(JT6:KA6)</f>
        <v>52365.66337280233</v>
      </c>
      <c r="KC6" s="7">
        <f t="shared" si="238"/>
        <v>2.261458195718331E-2</v>
      </c>
      <c r="KD6" s="7">
        <f t="shared" si="239"/>
        <v>3.4917634745755224E-2</v>
      </c>
      <c r="KE6" s="6">
        <f t="shared" si="240"/>
        <v>108.80531202477648</v>
      </c>
      <c r="KF6" s="6">
        <f>KF2*KD6</f>
        <v>-624.15272108037459</v>
      </c>
      <c r="KG6" s="8"/>
      <c r="KH6" s="8">
        <f t="shared" si="41"/>
        <v>-109.0757824249844</v>
      </c>
      <c r="KI6" s="8">
        <f t="shared" si="241"/>
        <v>109.0757824249844</v>
      </c>
      <c r="KJ6" s="8">
        <f t="shared" si="242"/>
        <v>-20.820793316339529</v>
      </c>
      <c r="KK6" s="8">
        <f t="shared" si="243"/>
        <v>-33.708843573738299</v>
      </c>
      <c r="KL6" s="8">
        <f t="shared" si="244"/>
        <v>472.03032471335456</v>
      </c>
      <c r="KM6" s="8"/>
      <c r="KN6" s="8">
        <f>KB6+SUM(KE6:KL6)</f>
        <v>52267.816651570007</v>
      </c>
      <c r="KO6" s="7">
        <f t="shared" si="245"/>
        <v>2.2580875822296082E-2</v>
      </c>
      <c r="KP6" s="7">
        <f t="shared" si="246"/>
        <v>3.4917634745755224E-2</v>
      </c>
      <c r="KQ6" s="6">
        <f t="shared" si="247"/>
        <v>74.635214002885903</v>
      </c>
      <c r="KR6" s="6">
        <f>KR2*KP6</f>
        <v>-624.15272108037459</v>
      </c>
      <c r="KS6" s="8"/>
      <c r="KT6" s="8">
        <f t="shared" si="42"/>
        <v>-72.328803346396583</v>
      </c>
      <c r="KU6" s="8">
        <f t="shared" si="248"/>
        <v>421.2335931744729</v>
      </c>
      <c r="KV6" s="8">
        <f t="shared" si="249"/>
        <v>446.17868669536341</v>
      </c>
      <c r="KW6" s="8">
        <f t="shared" si="250"/>
        <v>-33.648666297836286</v>
      </c>
      <c r="KX6" s="8">
        <f t="shared" si="251"/>
        <v>7.5944001565546184</v>
      </c>
      <c r="KY6" s="10">
        <f>KN6+SUM(KQ6:KX6)</f>
        <v>52487.328354874677</v>
      </c>
      <c r="KZ6" s="54">
        <f t="shared" si="252"/>
        <v>2.2492581432731525E-2</v>
      </c>
      <c r="LA6" s="54">
        <f t="shared" si="253"/>
        <v>3.4917634745755224E-2</v>
      </c>
      <c r="LB6" s="48">
        <f t="shared" si="254"/>
        <v>0</v>
      </c>
      <c r="LC6" s="48">
        <f>LC2*LA6</f>
        <v>0</v>
      </c>
      <c r="LD6" s="10"/>
      <c r="LE6" s="10">
        <f t="shared" si="43"/>
        <v>0.26901127393546909</v>
      </c>
      <c r="LF6" s="10">
        <f t="shared" si="255"/>
        <v>102.46495471680846</v>
      </c>
      <c r="LG6" s="10">
        <f t="shared" si="256"/>
        <v>470.99263086906922</v>
      </c>
      <c r="LH6" s="10">
        <f t="shared" si="257"/>
        <v>-33.72920033908121</v>
      </c>
      <c r="LI6" s="10">
        <f t="shared" si="258"/>
        <v>1391.2777248183511</v>
      </c>
      <c r="LJ6" s="10"/>
      <c r="LK6" s="10">
        <f>KY6+SUM(LB6:LI6)</f>
        <v>54418.603476213757</v>
      </c>
      <c r="LL6" s="54">
        <f>LK6/$LK$13</f>
        <v>2.2511027356979324E-2</v>
      </c>
      <c r="LM6" s="52">
        <f t="shared" si="259"/>
        <v>3.4917634745755224E-2</v>
      </c>
      <c r="LN6" s="48">
        <f t="shared" si="260"/>
        <v>0</v>
      </c>
      <c r="LO6" s="48">
        <f>LO2*LM6</f>
        <v>0</v>
      </c>
      <c r="LP6" s="10"/>
      <c r="LQ6" s="10">
        <f t="shared" si="44"/>
        <v>107.54643319796872</v>
      </c>
      <c r="LR6" s="10">
        <f t="shared" si="261"/>
        <v>69.85081744761257</v>
      </c>
      <c r="LS6" s="10">
        <f t="shared" si="262"/>
        <v>348.47880745588844</v>
      </c>
      <c r="LT6" s="10">
        <f t="shared" si="263"/>
        <v>-34.700973781057201</v>
      </c>
      <c r="LU6" s="10">
        <f t="shared" si="264"/>
        <v>-245.31437084322934</v>
      </c>
      <c r="LV6" s="10"/>
      <c r="LW6" s="10">
        <f>LK6+SUM(LN6:LU6)</f>
        <v>54664.464189690938</v>
      </c>
      <c r="LX6" s="54">
        <f t="shared" si="265"/>
        <v>2.2511027356979321E-2</v>
      </c>
      <c r="LY6" s="52">
        <f t="shared" si="266"/>
        <v>3.4917634745755217E-2</v>
      </c>
      <c r="LZ6" s="48">
        <f t="shared" si="267"/>
        <v>0</v>
      </c>
      <c r="MA6" s="48">
        <f>MA2*LY6</f>
        <v>-624.15272108037448</v>
      </c>
      <c r="MB6" s="10"/>
      <c r="MC6" s="10">
        <f t="shared" si="45"/>
        <v>-437.69946350308737</v>
      </c>
      <c r="MD6" s="10">
        <f t="shared" si="268"/>
        <v>88.175243936740856</v>
      </c>
      <c r="ME6" s="10">
        <f t="shared" si="269"/>
        <v>33.50721400031658</v>
      </c>
      <c r="MF6" s="10">
        <f t="shared" si="270"/>
        <v>-34.823883990426303</v>
      </c>
      <c r="MG6" s="10">
        <f t="shared" si="271"/>
        <v>853.17829190210045</v>
      </c>
      <c r="MH6" s="10"/>
      <c r="MI6" s="10">
        <f>LW6+SUM(LZ6:MG6)</f>
        <v>54542.648870956211</v>
      </c>
      <c r="MJ6" s="54">
        <f t="shared" si="272"/>
        <v>2.2419869115903567E-2</v>
      </c>
      <c r="MK6" s="52">
        <f t="shared" si="273"/>
        <v>3.4917634745755224E-2</v>
      </c>
      <c r="ML6" s="48">
        <f t="shared" si="274"/>
        <v>0</v>
      </c>
      <c r="MM6" s="48">
        <f>MM2*MK6</f>
        <v>0</v>
      </c>
      <c r="MN6" s="10"/>
      <c r="MO6" s="10">
        <f t="shared" si="46"/>
        <v>0</v>
      </c>
      <c r="MP6" s="10">
        <f t="shared" si="275"/>
        <v>70.099756367313361</v>
      </c>
      <c r="MQ6" s="10">
        <f t="shared" si="276"/>
        <v>1488.3288867417152</v>
      </c>
      <c r="MR6" s="10">
        <f t="shared" si="277"/>
        <v>-34.732637035666649</v>
      </c>
      <c r="MS6" s="10">
        <f t="shared" si="278"/>
        <v>-898.00611016447488</v>
      </c>
      <c r="MT6" s="10"/>
      <c r="MU6" s="10">
        <f>MI6+SUM(ML6:MS6)</f>
        <v>55168.338766865098</v>
      </c>
      <c r="MV6" s="54">
        <f t="shared" si="279"/>
        <v>2.2419869115903563E-2</v>
      </c>
      <c r="MW6" s="52">
        <f t="shared" si="280"/>
        <v>3.4917634745755217E-2</v>
      </c>
      <c r="MX6" s="48">
        <f t="shared" si="281"/>
        <v>0</v>
      </c>
      <c r="MY6" s="48">
        <f>MY2*MW6</f>
        <v>0</v>
      </c>
      <c r="MZ6" s="10"/>
      <c r="NA6" s="10">
        <f t="shared" si="47"/>
        <v>0</v>
      </c>
      <c r="NB6" s="10">
        <f t="shared" si="282"/>
        <v>94.574854885071801</v>
      </c>
      <c r="NC6" s="10">
        <f t="shared" si="283"/>
        <v>57.532522933084763</v>
      </c>
      <c r="ND6" s="10">
        <f t="shared" si="284"/>
        <v>-40.650361488809388</v>
      </c>
      <c r="NE6" s="10">
        <f t="shared" si="285"/>
        <v>165.83820245950054</v>
      </c>
      <c r="NF6" s="10"/>
      <c r="NG6" s="10">
        <f>MU6+SUM(MX6:NE6)</f>
        <v>55445.633985653942</v>
      </c>
      <c r="NH6" s="54">
        <f t="shared" si="286"/>
        <v>2.241986911590356E-2</v>
      </c>
      <c r="NI6" s="52">
        <f t="shared" si="287"/>
        <v>3.4917634745755217E-2</v>
      </c>
      <c r="NJ6" s="48">
        <f t="shared" si="288"/>
        <v>0</v>
      </c>
      <c r="NK6" s="48">
        <f>NK2*NI6</f>
        <v>0</v>
      </c>
      <c r="NL6" s="10"/>
      <c r="NM6" s="10">
        <f t="shared" si="48"/>
        <v>0</v>
      </c>
      <c r="NN6" s="10">
        <f t="shared" si="289"/>
        <v>86.233318381808701</v>
      </c>
      <c r="NO6" s="10">
        <f t="shared" si="290"/>
        <v>15.879320698721013</v>
      </c>
      <c r="NP6" s="10">
        <f t="shared" si="291"/>
        <v>-35.184173199660933</v>
      </c>
      <c r="NQ6" s="10">
        <f t="shared" si="292"/>
        <v>-1049.6301156044924</v>
      </c>
      <c r="NR6" s="10"/>
      <c r="NS6" s="10">
        <f>NG6+SUM(NJ6:NQ6)</f>
        <v>54462.932335930316</v>
      </c>
      <c r="NT6" s="54">
        <f t="shared" si="293"/>
        <v>2.241986911590356E-2</v>
      </c>
      <c r="NU6" s="52">
        <f t="shared" si="294"/>
        <v>3.4917634745755217E-2</v>
      </c>
      <c r="NV6" s="48">
        <f t="shared" si="295"/>
        <v>0</v>
      </c>
      <c r="NW6" s="48">
        <f>NW2*NU6</f>
        <v>-624.15272108037448</v>
      </c>
      <c r="NX6" s="10"/>
      <c r="NY6" s="10">
        <f t="shared" si="49"/>
        <v>0</v>
      </c>
      <c r="NZ6" s="10">
        <f t="shared" si="296"/>
        <v>97.384064485294488</v>
      </c>
      <c r="OA6" s="10">
        <f t="shared" si="297"/>
        <v>112.98537880697832</v>
      </c>
      <c r="OB6" s="10">
        <f t="shared" si="298"/>
        <v>-34.692953867331489</v>
      </c>
      <c r="OC6" s="10">
        <f t="shared" si="299"/>
        <v>1228.438212347543</v>
      </c>
      <c r="OD6" s="10"/>
      <c r="OE6" s="10">
        <f>NS6+SUM(NV6:OC6)</f>
        <v>55242.894316622427</v>
      </c>
      <c r="OF6" s="54">
        <f>OE6/$OE$13</f>
        <v>2.2395142294344507E-2</v>
      </c>
      <c r="OG6" s="52">
        <f>OE6/$OE$8</f>
        <v>3.4917634745755217E-2</v>
      </c>
      <c r="OH6" s="48">
        <f t="shared" si="300"/>
        <v>0</v>
      </c>
      <c r="OI6" s="48">
        <f>OI2*OG6</f>
        <v>0</v>
      </c>
      <c r="OJ6" s="10"/>
      <c r="OK6" s="10">
        <f t="shared" si="50"/>
        <v>0</v>
      </c>
      <c r="OL6" s="10">
        <f>OL$2*OF6</f>
        <v>66.208550776154212</v>
      </c>
      <c r="OM6" s="10">
        <f t="shared" si="301"/>
        <v>-53.009749713559337</v>
      </c>
      <c r="ON6" s="10">
        <f t="shared" si="302"/>
        <v>-35.07460000713354</v>
      </c>
      <c r="OO6" s="10">
        <f t="shared" si="303"/>
        <v>-890.78559667707998</v>
      </c>
      <c r="OP6" s="10"/>
      <c r="OQ6" s="10">
        <f>OE6+SUM(OH6:OO6)</f>
        <v>54330.23292100081</v>
      </c>
      <c r="OR6" s="54">
        <f t="shared" si="691"/>
        <v>2.5555347672053419E-2</v>
      </c>
      <c r="OS6" s="52">
        <f t="shared" si="692"/>
        <v>3.4917634745755217E-2</v>
      </c>
      <c r="OT6" s="48">
        <f t="shared" si="304"/>
        <v>0</v>
      </c>
      <c r="OU6" s="48">
        <f>OU2*OS6</f>
        <v>-5454.9488265292366</v>
      </c>
      <c r="OV6" s="48">
        <f t="shared" si="305"/>
        <v>-622.44175697783248</v>
      </c>
      <c r="OW6" s="10"/>
      <c r="OX6" s="10">
        <f t="shared" si="51"/>
        <v>0</v>
      </c>
      <c r="OY6" s="10">
        <f>OY$2*OR6</f>
        <v>98.957972790492462</v>
      </c>
      <c r="OZ6" s="10">
        <f t="shared" si="306"/>
        <v>450.63865643988578</v>
      </c>
      <c r="PA6" s="10">
        <f t="shared" si="307"/>
        <v>-35.669898727175443</v>
      </c>
      <c r="PB6" s="10">
        <f t="shared" si="308"/>
        <v>1253.1974501368518</v>
      </c>
      <c r="PC6" s="10"/>
      <c r="PD6" s="10">
        <f>OQ6+SUM(OT6:PB6)</f>
        <v>50019.966518133791</v>
      </c>
      <c r="PE6" s="54">
        <f t="shared" si="309"/>
        <v>2.7830525936776037E-2</v>
      </c>
      <c r="PF6" s="52">
        <f t="shared" si="310"/>
        <v>3.4917634745755211E-2</v>
      </c>
      <c r="PG6" s="48">
        <f t="shared" si="311"/>
        <v>0</v>
      </c>
      <c r="PH6" s="48">
        <f>PH2*PF6</f>
        <v>0</v>
      </c>
      <c r="PI6" s="48">
        <f t="shared" si="312"/>
        <v>0</v>
      </c>
      <c r="PJ6" s="10"/>
      <c r="PK6" s="10">
        <f t="shared" si="52"/>
        <v>0</v>
      </c>
      <c r="PL6" s="10">
        <f>PL$2*PE6</f>
        <v>63.913359424324902</v>
      </c>
      <c r="PM6" s="10">
        <f t="shared" si="313"/>
        <v>0</v>
      </c>
      <c r="PN6" s="10">
        <f t="shared" si="314"/>
        <v>-33.333455830254763</v>
      </c>
      <c r="PO6" s="10">
        <f t="shared" si="315"/>
        <v>1368.3317799125741</v>
      </c>
      <c r="PP6" s="10">
        <f>PD6+SUM(PG6:PO6)</f>
        <v>51418.878201640437</v>
      </c>
      <c r="PQ6" s="10"/>
      <c r="PR6" s="10">
        <f>PD6+SUM(PG6:PO6)</f>
        <v>51418.878201640437</v>
      </c>
      <c r="PS6" s="54">
        <f t="shared" si="316"/>
        <v>2.7830525936776044E-2</v>
      </c>
      <c r="PT6" s="52">
        <f t="shared" si="317"/>
        <v>3.4917634745755217E-2</v>
      </c>
      <c r="PU6" s="48">
        <f t="shared" si="318"/>
        <v>87.442120967053484</v>
      </c>
      <c r="PV6" s="48">
        <f>PV2*PT6</f>
        <v>0</v>
      </c>
      <c r="PW6" s="48">
        <f t="shared" si="319"/>
        <v>0</v>
      </c>
      <c r="PX6" s="10"/>
      <c r="PY6" s="10">
        <f t="shared" si="53"/>
        <v>-87.673670942847465</v>
      </c>
      <c r="PZ6" s="10">
        <f>PZ$2*PS6</f>
        <v>87.673670942847465</v>
      </c>
      <c r="QA6" s="10">
        <f t="shared" si="320"/>
        <v>93.951402678406041</v>
      </c>
      <c r="QB6" s="10">
        <f t="shared" si="321"/>
        <v>-34.265500143877404</v>
      </c>
      <c r="QC6" s="10">
        <f t="shared" si="322"/>
        <v>582.962408829276</v>
      </c>
      <c r="QD6" s="10"/>
      <c r="QE6" s="10">
        <f>PR6+SUM(PU6:QC6)</f>
        <v>52148.968633971293</v>
      </c>
      <c r="QF6" s="54">
        <f t="shared" si="323"/>
        <v>2.7830525936776044E-2</v>
      </c>
      <c r="QG6" s="52">
        <f t="shared" si="324"/>
        <v>3.4917634745755217E-2</v>
      </c>
      <c r="QH6" s="48">
        <f t="shared" si="325"/>
        <v>0</v>
      </c>
      <c r="QI6" s="48">
        <f>QI2*QG6</f>
        <v>-7531.908402833129</v>
      </c>
      <c r="QJ6" s="48">
        <f t="shared" si="326"/>
        <v>-622.44175697783248</v>
      </c>
      <c r="QK6" s="10"/>
      <c r="QL6" s="10">
        <f t="shared" si="54"/>
        <v>0</v>
      </c>
      <c r="QM6" s="10">
        <f>QM$2*QF6</f>
        <v>206.18217309734595</v>
      </c>
      <c r="QN6" s="10">
        <f t="shared" si="327"/>
        <v>1044.2130219687306</v>
      </c>
      <c r="QO6" s="10">
        <f t="shared" si="328"/>
        <v>-34.751977737252247</v>
      </c>
      <c r="QP6" s="10">
        <f t="shared" si="329"/>
        <v>-669.7012524059071</v>
      </c>
      <c r="QQ6" s="10"/>
      <c r="QR6" s="10">
        <f>QE6+SUM(QH6:QP6)</f>
        <v>44540.560439083245</v>
      </c>
      <c r="QS6" s="54">
        <f t="shared" si="330"/>
        <v>2.6995445911688284E-2</v>
      </c>
      <c r="QT6" s="52">
        <f t="shared" si="331"/>
        <v>3.4917634745755217E-2</v>
      </c>
      <c r="QU6" s="48">
        <f t="shared" si="332"/>
        <v>0</v>
      </c>
      <c r="QV6" s="48">
        <f>QV2*QT6</f>
        <v>-4442.8060135606229</v>
      </c>
      <c r="QW6" s="48">
        <f t="shared" si="333"/>
        <v>0</v>
      </c>
      <c r="QX6" s="10"/>
      <c r="QY6" s="10">
        <f t="shared" si="55"/>
        <v>0</v>
      </c>
      <c r="QZ6" s="10">
        <f>QZ$2*QS6</f>
        <v>78.506266119158056</v>
      </c>
      <c r="RA6" s="10">
        <f t="shared" si="334"/>
        <v>643.83949531255178</v>
      </c>
      <c r="RB6" s="10">
        <f t="shared" si="335"/>
        <v>-29.681762734360383</v>
      </c>
      <c r="RC6" s="10">
        <f t="shared" si="336"/>
        <v>-1719.2559942786415</v>
      </c>
      <c r="RD6" s="10"/>
      <c r="RE6" s="10">
        <f>QR6+SUM(QU6:RC6)</f>
        <v>39071.162429941331</v>
      </c>
      <c r="RF6" s="54">
        <f t="shared" si="337"/>
        <v>2.6961106424625556E-2</v>
      </c>
      <c r="RG6" s="52">
        <f t="shared" si="338"/>
        <v>3.4917634745755217E-2</v>
      </c>
      <c r="RH6" s="48">
        <f t="shared" si="339"/>
        <v>0</v>
      </c>
      <c r="RI6" s="48">
        <f>RI2*RG6</f>
        <v>0</v>
      </c>
      <c r="RJ6" s="48">
        <f t="shared" si="340"/>
        <v>-872.94086864388044</v>
      </c>
      <c r="RK6" s="10"/>
      <c r="RL6" s="10">
        <f t="shared" si="56"/>
        <v>0</v>
      </c>
      <c r="RM6" s="10">
        <f>RM$2*RF6</f>
        <v>57.308527816184082</v>
      </c>
      <c r="RN6" s="10">
        <f t="shared" si="341"/>
        <v>0</v>
      </c>
      <c r="RO6" s="10">
        <f t="shared" si="342"/>
        <v>-26.037149307453639</v>
      </c>
      <c r="RP6" s="10">
        <f t="shared" si="343"/>
        <v>1275.199132173205</v>
      </c>
      <c r="RQ6" s="10"/>
      <c r="RR6" s="10">
        <f>RE6+SUM(RH6:RP6)</f>
        <v>39504.692071979385</v>
      </c>
      <c r="RS6" s="54">
        <f t="shared" si="344"/>
        <v>2.6441305210813934E-2</v>
      </c>
      <c r="RT6" s="52">
        <f>RR6/$RR$8</f>
        <v>3.4162735852826726E-2</v>
      </c>
      <c r="RU6" s="48">
        <f t="shared" si="345"/>
        <v>0</v>
      </c>
      <c r="RV6" s="48">
        <f t="shared" si="346"/>
        <v>-1195.6957548489354</v>
      </c>
      <c r="RW6" s="48">
        <f t="shared" si="347"/>
        <v>-608.98492931248916</v>
      </c>
      <c r="RX6" s="10"/>
      <c r="RY6" s="10">
        <f t="shared" si="57"/>
        <v>0</v>
      </c>
      <c r="RZ6" s="10">
        <f>RZ$2*RS6</f>
        <v>72.811686572070442</v>
      </c>
      <c r="SA6" s="10">
        <f t="shared" si="348"/>
        <v>540.71649475652953</v>
      </c>
      <c r="SB6" s="10">
        <f t="shared" si="349"/>
        <v>-26.326021120094786</v>
      </c>
      <c r="SC6" s="10">
        <f t="shared" si="350"/>
        <v>-429.46258777761312</v>
      </c>
      <c r="SD6" s="10"/>
      <c r="SE6" s="10">
        <f>RR6+SUM(RU6:SC6)</f>
        <v>37857.75096024885</v>
      </c>
      <c r="SF6" s="54">
        <f t="shared" si="351"/>
        <v>2.620084510444657E-2</v>
      </c>
      <c r="SG6" s="52">
        <f t="shared" si="352"/>
        <v>3.4162735852826726E-2</v>
      </c>
      <c r="SH6" s="48">
        <f t="shared" ref="SH6:SH7" si="693">SH$2*SF6</f>
        <v>0</v>
      </c>
      <c r="SI6" s="48">
        <f>$SI$2*SG6</f>
        <v>0</v>
      </c>
      <c r="SJ6" s="48">
        <f t="shared" si="353"/>
        <v>0</v>
      </c>
      <c r="SK6" s="10"/>
      <c r="SL6" s="10">
        <f t="shared" si="58"/>
        <v>0</v>
      </c>
      <c r="SM6" s="10">
        <f>SM$2*SF6</f>
        <v>43.510695431150246</v>
      </c>
      <c r="SN6" s="10">
        <f t="shared" si="354"/>
        <v>0.43860214704843553</v>
      </c>
      <c r="SO6" s="10">
        <f t="shared" si="355"/>
        <v>-25.228531742620557</v>
      </c>
      <c r="SP6" s="10">
        <f t="shared" si="356"/>
        <v>-214.93391666220862</v>
      </c>
      <c r="SQ6" s="10"/>
      <c r="SR6" s="10">
        <f t="shared" si="357"/>
        <v>37661.537809422218</v>
      </c>
      <c r="SS6" s="54">
        <f t="shared" si="358"/>
        <v>2.620084510444657E-2</v>
      </c>
      <c r="ST6" s="52">
        <f t="shared" si="359"/>
        <v>3.4162735852826726E-2</v>
      </c>
      <c r="SU6" s="48">
        <f t="shared" ref="SU6:SU7" si="694">SU$2*SS6</f>
        <v>59.064041102051817</v>
      </c>
      <c r="SV6" s="48">
        <f t="shared" si="360"/>
        <v>-408.49681443187319</v>
      </c>
      <c r="SW6" s="48">
        <f t="shared" si="361"/>
        <v>0</v>
      </c>
      <c r="SX6" s="10"/>
      <c r="SY6" s="10">
        <f t="shared" si="59"/>
        <v>-59.282032133320804</v>
      </c>
      <c r="SZ6" s="10">
        <f>SZ$2*SS6</f>
        <v>59.282032133320804</v>
      </c>
      <c r="TA6" s="10">
        <f t="shared" si="362"/>
        <v>0</v>
      </c>
      <c r="TB6" s="10">
        <f t="shared" si="363"/>
        <v>-25.09778952554937</v>
      </c>
      <c r="TC6" s="10">
        <f t="shared" si="364"/>
        <v>676.29621383597487</v>
      </c>
      <c r="TD6" s="10"/>
      <c r="TE6" s="10">
        <f t="shared" si="365"/>
        <v>37963.303460402822</v>
      </c>
      <c r="TF6" s="54">
        <f t="shared" si="366"/>
        <v>2.6152342879241858E-2</v>
      </c>
      <c r="TG6" s="52">
        <f t="shared" si="367"/>
        <v>3.4162735852826726E-2</v>
      </c>
      <c r="TH6" s="48">
        <f t="shared" ref="TH6:TH7" si="695">TH$2*TF6</f>
        <v>62.292265504066187</v>
      </c>
      <c r="TI6" s="48">
        <f t="shared" si="368"/>
        <v>0</v>
      </c>
      <c r="TJ6" s="48">
        <f t="shared" si="369"/>
        <v>-720.19556658891315</v>
      </c>
      <c r="TK6" s="10"/>
      <c r="TL6" s="10">
        <f t="shared" si="60"/>
        <v>-62.31841784694543</v>
      </c>
      <c r="TM6" s="10">
        <f>TM$2*TF6</f>
        <v>68.85650356675589</v>
      </c>
      <c r="TN6" s="10">
        <f t="shared" si="370"/>
        <v>244.81208169258304</v>
      </c>
      <c r="TO6" s="10">
        <f t="shared" si="371"/>
        <v>-31.836816127473867</v>
      </c>
      <c r="TP6" s="10">
        <f t="shared" si="372"/>
        <v>415.98518087608323</v>
      </c>
      <c r="TQ6" s="10"/>
      <c r="TR6" s="10">
        <f t="shared" si="373"/>
        <v>37940.898691478978</v>
      </c>
      <c r="TS6" s="54">
        <f t="shared" si="374"/>
        <v>2.6153115302314015E-2</v>
      </c>
      <c r="TT6" s="52">
        <f t="shared" si="375"/>
        <v>3.4162735852826726E-2</v>
      </c>
      <c r="TU6" s="48">
        <f t="shared" ref="TU6:TU7" si="696">TU$2*TS6</f>
        <v>0</v>
      </c>
      <c r="TV6" s="48">
        <f t="shared" si="376"/>
        <v>0</v>
      </c>
      <c r="TW6" s="48">
        <f t="shared" si="377"/>
        <v>0</v>
      </c>
      <c r="TX6" s="10"/>
      <c r="TY6" s="10">
        <f t="shared" si="61"/>
        <v>0</v>
      </c>
      <c r="TZ6" s="10">
        <f>TZ$2*TS6</f>
        <v>69.962198745220221</v>
      </c>
      <c r="UA6" s="10">
        <f t="shared" si="378"/>
        <v>265.07359249083862</v>
      </c>
      <c r="UB6" s="10">
        <f t="shared" si="379"/>
        <v>-25.283785749665096</v>
      </c>
      <c r="UC6" s="10">
        <f t="shared" si="380"/>
        <v>-995.0541161859669</v>
      </c>
      <c r="UD6" s="10"/>
      <c r="UE6" s="10">
        <f t="shared" si="381"/>
        <v>37255.596580779405</v>
      </c>
      <c r="UF6" s="54">
        <f t="shared" si="382"/>
        <v>2.7166569069437811E-2</v>
      </c>
      <c r="UG6" s="52">
        <f t="shared" si="383"/>
        <v>3.4162735852826726E-2</v>
      </c>
      <c r="UH6" s="48">
        <f t="shared" ref="UH6:UH7" si="697">UH$2*UF6</f>
        <v>0</v>
      </c>
      <c r="UI6" s="48">
        <f t="shared" si="384"/>
        <v>0</v>
      </c>
      <c r="UJ6" s="48">
        <f t="shared" si="385"/>
        <v>0</v>
      </c>
      <c r="UK6" s="10"/>
      <c r="UL6" s="10">
        <f t="shared" si="62"/>
        <v>0</v>
      </c>
      <c r="UM6" s="10">
        <f>UM$2*UF6</f>
        <v>40.269548663009054</v>
      </c>
      <c r="UN6" s="10">
        <f t="shared" si="386"/>
        <v>952.19313586622775</v>
      </c>
      <c r="UO6" s="10">
        <f t="shared" si="387"/>
        <v>-24.827255806868521</v>
      </c>
      <c r="UP6" s="10">
        <f t="shared" si="388"/>
        <v>-54.901734429498958</v>
      </c>
      <c r="UQ6" s="10"/>
      <c r="UR6" s="10">
        <f t="shared" si="389"/>
        <v>38168.330275072272</v>
      </c>
      <c r="US6" s="54">
        <f t="shared" si="390"/>
        <v>2.7224526400602151E-2</v>
      </c>
      <c r="UT6" s="52">
        <f t="shared" si="391"/>
        <v>3.4162735852826726E-2</v>
      </c>
      <c r="UU6" s="48">
        <f t="shared" ref="UU6:UU7" si="698">UU$2*US6</f>
        <v>59.663094097447626</v>
      </c>
      <c r="UV6" s="48">
        <f t="shared" si="392"/>
        <v>0</v>
      </c>
      <c r="UW6" s="48">
        <f t="shared" si="393"/>
        <v>0</v>
      </c>
      <c r="UX6" s="10"/>
      <c r="UY6" s="10">
        <f t="shared" si="63"/>
        <v>-85.08127317136983</v>
      </c>
      <c r="UZ6" s="10">
        <f>UZ$2*US6</f>
        <v>59.601566667782272</v>
      </c>
      <c r="VA6" s="10">
        <f t="shared" si="394"/>
        <v>737.94474567155385</v>
      </c>
      <c r="VB6" s="10">
        <f t="shared" si="395"/>
        <v>0</v>
      </c>
      <c r="VC6" s="10">
        <f t="shared" si="396"/>
        <v>-1540.2482717541311</v>
      </c>
      <c r="VD6" s="10"/>
      <c r="VE6" s="10">
        <f t="shared" si="397"/>
        <v>37400.210136583555</v>
      </c>
      <c r="VF6" s="54">
        <f t="shared" si="398"/>
        <v>2.7224526400602148E-2</v>
      </c>
      <c r="VG6" s="52">
        <f t="shared" si="399"/>
        <v>3.4162735852826726E-2</v>
      </c>
      <c r="VH6" s="48">
        <f t="shared" ref="VH6:VH7" si="699">VH$2*VF6</f>
        <v>28.430028429620808</v>
      </c>
      <c r="VI6" s="48">
        <f t="shared" si="400"/>
        <v>0</v>
      </c>
      <c r="VJ6" s="48">
        <f t="shared" si="401"/>
        <v>0</v>
      </c>
      <c r="VK6" s="10"/>
      <c r="VL6" s="10">
        <f t="shared" si="64"/>
        <v>-28.401714922164185</v>
      </c>
      <c r="VM6" s="10">
        <f>VM$2*VF6</f>
        <v>28.40062594110816</v>
      </c>
      <c r="VN6" s="10">
        <f t="shared" si="402"/>
        <v>83.299700163714405</v>
      </c>
      <c r="VO6" s="10">
        <f t="shared" si="403"/>
        <v>-50.677639158928883</v>
      </c>
      <c r="VP6" s="10">
        <f t="shared" si="404"/>
        <v>385.05390058061255</v>
      </c>
      <c r="VQ6" s="10"/>
      <c r="VR6" s="10">
        <f t="shared" si="405"/>
        <v>37846.315037617518</v>
      </c>
      <c r="VS6" s="54">
        <f t="shared" si="406"/>
        <v>2.7224526400602151E-2</v>
      </c>
      <c r="VT6" s="52">
        <f t="shared" si="407"/>
        <v>3.4162735852826726E-2</v>
      </c>
      <c r="VU6" s="48">
        <f t="shared" ref="VU6:VU7" si="700">VU$2*VS6</f>
        <v>2777.3862894313502</v>
      </c>
      <c r="VV6" s="48">
        <f t="shared" si="408"/>
        <v>0</v>
      </c>
      <c r="VW6" s="48">
        <f t="shared" si="409"/>
        <v>0</v>
      </c>
      <c r="VX6" s="10"/>
      <c r="VY6" s="10">
        <f t="shared" si="65"/>
        <v>-2778.1308802284066</v>
      </c>
      <c r="VZ6" s="10">
        <f>VZ$2*VS6</f>
        <v>48.191495408025901</v>
      </c>
      <c r="WA6" s="10">
        <f t="shared" si="410"/>
        <v>57.240383493058047</v>
      </c>
      <c r="WB6" s="10">
        <f t="shared" si="411"/>
        <v>-25.220801257517831</v>
      </c>
      <c r="WC6" s="10">
        <f t="shared" si="412"/>
        <v>240.32777374448358</v>
      </c>
      <c r="WD6" s="10"/>
      <c r="WE6" s="10">
        <f t="shared" si="413"/>
        <v>38166.10929820851</v>
      </c>
      <c r="WF6" s="54">
        <f t="shared" si="414"/>
        <v>2.7224526400602148E-2</v>
      </c>
      <c r="WG6" s="52">
        <f t="shared" si="415"/>
        <v>3.4162735852826719E-2</v>
      </c>
      <c r="WH6" s="48">
        <f t="shared" ref="WH6:WH7" si="701">WH$2*WF6</f>
        <v>10.648601256331524</v>
      </c>
      <c r="WI6" s="48">
        <f t="shared" si="416"/>
        <v>0</v>
      </c>
      <c r="WJ6" s="48">
        <f t="shared" si="417"/>
        <v>-474.46608224575715</v>
      </c>
      <c r="WK6" s="10"/>
      <c r="WL6" s="10">
        <f t="shared" si="66"/>
        <v>0</v>
      </c>
      <c r="WM6" s="10">
        <f>WM$2*WF6</f>
        <v>248.07015680755077</v>
      </c>
      <c r="WN6" s="10">
        <f t="shared" si="418"/>
        <v>394.80300348466818</v>
      </c>
      <c r="WO6" s="10">
        <f t="shared" si="419"/>
        <v>-25.43369705397054</v>
      </c>
      <c r="WP6" s="10">
        <f t="shared" si="420"/>
        <v>-898.08485486517577</v>
      </c>
      <c r="WQ6" s="10"/>
      <c r="WR6" s="10">
        <f t="shared" si="421"/>
        <v>37421.64642559216</v>
      </c>
      <c r="WS6" s="54">
        <f t="shared" si="422"/>
        <v>2.7218167350348529E-2</v>
      </c>
      <c r="WT6" s="52">
        <f t="shared" si="423"/>
        <v>3.4162735852826726E-2</v>
      </c>
      <c r="WU6" s="48">
        <f t="shared" ref="WU6:WU7" si="702">WU$2*WS6</f>
        <v>42.922505548152621</v>
      </c>
      <c r="WV6" s="48">
        <f t="shared" si="424"/>
        <v>0</v>
      </c>
      <c r="WW6" s="48">
        <f t="shared" si="425"/>
        <v>0</v>
      </c>
      <c r="WX6" s="10"/>
      <c r="WY6" s="10">
        <f t="shared" si="67"/>
        <v>-57.210138135371075</v>
      </c>
      <c r="WZ6" s="10">
        <f>WZ$2*WS6</f>
        <v>36.837612055308711</v>
      </c>
      <c r="XA6" s="10">
        <f t="shared" si="426"/>
        <v>-136.15915435179204</v>
      </c>
      <c r="XB6" s="10">
        <f t="shared" si="427"/>
        <v>-24.937829289736332</v>
      </c>
      <c r="XC6" s="10">
        <f t="shared" si="428"/>
        <v>-214.63675190970494</v>
      </c>
      <c r="XD6" s="10"/>
      <c r="XE6" s="10">
        <f t="shared" si="429"/>
        <v>37068.462669509019</v>
      </c>
      <c r="XF6" s="54">
        <f t="shared" si="430"/>
        <v>2.7218167350348533E-2</v>
      </c>
      <c r="XG6" s="52">
        <f t="shared" si="431"/>
        <v>3.4162735852826726E-2</v>
      </c>
      <c r="XH6" s="48">
        <f t="shared" ref="XH6:XH7" si="703">XH$2*XF6</f>
        <v>0</v>
      </c>
      <c r="XI6" s="48">
        <f t="shared" si="432"/>
        <v>0</v>
      </c>
      <c r="XJ6" s="48">
        <f t="shared" si="433"/>
        <v>-550.90520371645698</v>
      </c>
      <c r="XK6" s="10"/>
      <c r="XL6" s="10">
        <f t="shared" si="68"/>
        <v>0</v>
      </c>
      <c r="XM6" s="10">
        <f>XM$2*XF6</f>
        <v>43.67454351204276</v>
      </c>
      <c r="XN6" s="10">
        <f t="shared" si="434"/>
        <v>616.00510183484357</v>
      </c>
      <c r="XO6" s="10">
        <f t="shared" si="435"/>
        <v>-24.702392142155819</v>
      </c>
      <c r="XP6" s="10">
        <f t="shared" si="436"/>
        <v>632.48951270890859</v>
      </c>
      <c r="XQ6" s="10"/>
      <c r="XR6" s="10">
        <f t="shared" si="437"/>
        <v>37785.0242317062</v>
      </c>
      <c r="XS6" s="54">
        <f t="shared" si="438"/>
        <v>2.8285065511984619E-2</v>
      </c>
      <c r="XT6" s="52">
        <f t="shared" si="439"/>
        <v>3.4162735852826726E-2</v>
      </c>
      <c r="XU6" s="48">
        <f t="shared" ref="XU6:XU7" si="704">XU$2*XS6</f>
        <v>56.044877357411686</v>
      </c>
      <c r="XV6" s="48">
        <f t="shared" si="440"/>
        <v>0</v>
      </c>
      <c r="XW6" s="48">
        <f t="shared" si="441"/>
        <v>0</v>
      </c>
      <c r="XX6" s="10"/>
      <c r="XY6" s="10">
        <f t="shared" si="69"/>
        <v>-56.073162422923673</v>
      </c>
      <c r="XZ6" s="10">
        <f>XZ$2*XS6</f>
        <v>56.073162422923673</v>
      </c>
      <c r="YA6" s="10">
        <f t="shared" si="442"/>
        <v>1849.9787699475964</v>
      </c>
      <c r="YB6" s="10">
        <f t="shared" si="443"/>
        <v>-25.17993102007895</v>
      </c>
      <c r="YC6" s="10">
        <f>YC$2*XS6</f>
        <v>-2065.9949266198291</v>
      </c>
      <c r="YD6" s="10"/>
      <c r="YE6" s="10">
        <f>XR6+SUM(XU6:YC6)</f>
        <v>37599.873021371299</v>
      </c>
      <c r="YF6" s="54">
        <f t="shared" si="444"/>
        <v>2.8285065511984616E-2</v>
      </c>
      <c r="YG6" s="52">
        <f t="shared" si="445"/>
        <v>3.4162735852826726E-2</v>
      </c>
      <c r="YH6" s="48">
        <f t="shared" ref="YH6:YH7" si="705">YH$2*YF6</f>
        <v>49.9480314863034</v>
      </c>
      <c r="YI6" s="48">
        <f t="shared" si="446"/>
        <v>0</v>
      </c>
      <c r="YJ6" s="48">
        <f t="shared" si="447"/>
        <v>0</v>
      </c>
      <c r="YK6" s="10"/>
      <c r="YL6" s="10">
        <f t="shared" si="70"/>
        <v>-55.226307561494842</v>
      </c>
      <c r="YM6" s="10">
        <f>YM$2*YF6</f>
        <v>55.226307561494842</v>
      </c>
      <c r="YN6" s="10">
        <f t="shared" si="448"/>
        <v>4.4554635194478172</v>
      </c>
      <c r="YO6" s="10">
        <f t="shared" si="449"/>
        <v>-25.056608134446691</v>
      </c>
      <c r="YP6" s="10">
        <f>YP$2*YF6</f>
        <v>264.1208504391202</v>
      </c>
      <c r="YQ6" s="10"/>
      <c r="YR6" s="10">
        <f>YE6+SUM(YH6:YP6)</f>
        <v>37893.340758681727</v>
      </c>
      <c r="YS6" s="54">
        <f t="shared" si="450"/>
        <v>2.8285065511984623E-2</v>
      </c>
      <c r="YT6" s="52">
        <f t="shared" si="451"/>
        <v>3.4162735852826726E-2</v>
      </c>
      <c r="YU6" s="48">
        <f t="shared" ref="YU6:YU7" si="706">YU$2*YS6</f>
        <v>51.814845810094397</v>
      </c>
      <c r="YV6" s="48">
        <f t="shared" si="452"/>
        <v>0</v>
      </c>
      <c r="YW6" s="48">
        <f t="shared" si="453"/>
        <v>-565.85140065206872</v>
      </c>
      <c r="YX6" s="10"/>
      <c r="YY6" s="10">
        <f t="shared" si="71"/>
        <v>-51.814845810094397</v>
      </c>
      <c r="YZ6" s="10">
        <f>YZ$2*YS6</f>
        <v>51.320422864944902</v>
      </c>
      <c r="ZA6" s="10">
        <f t="shared" si="454"/>
        <v>210.01491432255509</v>
      </c>
      <c r="ZB6" s="10">
        <f t="shared" si="455"/>
        <v>-25.252340787789631</v>
      </c>
      <c r="ZC6" s="10">
        <f>ZC$2*YS6</f>
        <v>-114.27817023348564</v>
      </c>
      <c r="ZD6" s="10"/>
      <c r="ZE6" s="10">
        <f>YR6+SUM(YU6:ZC6)</f>
        <v>37449.294184195882</v>
      </c>
      <c r="ZF6" s="54">
        <f t="shared" si="456"/>
        <v>2.8349636612653654E-2</v>
      </c>
      <c r="ZG6" s="52">
        <f t="shared" si="457"/>
        <v>3.4162735852826719E-2</v>
      </c>
      <c r="ZH6" s="48">
        <f t="shared" ref="ZH6:ZH7" si="707">ZH$2*ZF6</f>
        <v>58.978017016232414</v>
      </c>
      <c r="ZI6" s="48">
        <f t="shared" si="458"/>
        <v>0</v>
      </c>
      <c r="ZJ6" s="48">
        <f t="shared" si="459"/>
        <v>0</v>
      </c>
      <c r="ZK6" s="10"/>
      <c r="ZL6" s="10">
        <f t="shared" si="72"/>
        <v>-59.006366652845067</v>
      </c>
      <c r="ZM6" s="10">
        <f>ZM$2*ZF6</f>
        <v>66.09377580600848</v>
      </c>
      <c r="ZN6" s="10">
        <f t="shared" si="460"/>
        <v>0</v>
      </c>
      <c r="ZO6" s="10">
        <f t="shared" si="461"/>
        <v>-32.043594263282422</v>
      </c>
      <c r="ZP6" s="10">
        <f>ZP$2*ZF6</f>
        <v>-522.33156522259696</v>
      </c>
      <c r="ZQ6" s="10"/>
      <c r="ZR6" s="10">
        <f>ZE6+SUM(ZH6:ZP6)</f>
        <v>36960.984450879398</v>
      </c>
      <c r="ZS6" s="54">
        <f t="shared" si="462"/>
        <v>2.8349636830099677E-2</v>
      </c>
      <c r="ZT6" s="52">
        <f t="shared" si="463"/>
        <v>3.4162735852826719E-2</v>
      </c>
      <c r="ZU6" s="48">
        <f t="shared" ref="ZU6:ZU7" si="708">ZU$2*ZS6</f>
        <v>45.282024419613315</v>
      </c>
      <c r="ZV6" s="48">
        <f t="shared" si="464"/>
        <v>0</v>
      </c>
      <c r="ZW6" s="48">
        <f t="shared" si="465"/>
        <v>0</v>
      </c>
      <c r="ZX6" s="10"/>
      <c r="ZY6" s="10">
        <f t="shared" si="73"/>
        <v>-45.282024419613315</v>
      </c>
      <c r="ZZ6" s="10">
        <f>ZZ$2*ZS6</f>
        <v>45.282024419613315</v>
      </c>
      <c r="AAA6" s="10">
        <f t="shared" si="466"/>
        <v>0</v>
      </c>
      <c r="AAB6" s="10">
        <f t="shared" si="467"/>
        <v>-24.630731470727202</v>
      </c>
      <c r="AAC6" s="10">
        <f>AAC$2*ZS6</f>
        <v>82.660170090994825</v>
      </c>
      <c r="AAD6" s="10"/>
      <c r="AAE6" s="10">
        <f>ZR6+SUM(ZU6:AAC6)</f>
        <v>37064.295913919275</v>
      </c>
      <c r="AAF6" s="54">
        <f t="shared" si="468"/>
        <v>2.8349637263173435E-2</v>
      </c>
      <c r="AAG6" s="52">
        <f t="shared" si="469"/>
        <v>3.4162735852826726E-2</v>
      </c>
      <c r="AAH6" s="48">
        <f t="shared" ref="AAH6:AAH7" si="709">AAH$2*AAF6</f>
        <v>37.0254767548224</v>
      </c>
      <c r="AAI6" s="48">
        <f t="shared" si="470"/>
        <v>0</v>
      </c>
      <c r="AAJ6" s="48">
        <f t="shared" si="471"/>
        <v>1202.9242481280348</v>
      </c>
      <c r="AAK6" s="10"/>
      <c r="AAL6" s="10">
        <f t="shared" si="74"/>
        <v>-37.176013328689848</v>
      </c>
      <c r="AAM6" s="10">
        <f>AAM$2*AAF6</f>
        <v>37.176013328689848</v>
      </c>
      <c r="AAN6" s="10">
        <f t="shared" si="472"/>
        <v>0</v>
      </c>
      <c r="AAO6" s="10">
        <f t="shared" si="473"/>
        <v>-24.699621465539856</v>
      </c>
      <c r="AAP6" s="10">
        <f>AAP$2*AAF6</f>
        <v>-1701.7382895654316</v>
      </c>
      <c r="AAQ6" s="10"/>
      <c r="AAR6" s="10">
        <f>AAE6+SUM(AAH6:AAP6)</f>
        <v>36577.807727771164</v>
      </c>
      <c r="AAS6" s="54">
        <f t="shared" si="474"/>
        <v>2.8509173876024117E-2</v>
      </c>
      <c r="AAT6" s="52">
        <f t="shared" si="475"/>
        <v>3.4162735852826732E-2</v>
      </c>
      <c r="AAU6" s="48">
        <f t="shared" ref="AAU6:AAU7" si="710">AAU$2*AAS6</f>
        <v>61.260797916539381</v>
      </c>
      <c r="AAV6" s="48">
        <f t="shared" si="476"/>
        <v>0</v>
      </c>
      <c r="AAW6" s="48">
        <f t="shared" si="477"/>
        <v>0</v>
      </c>
      <c r="AAX6" s="10"/>
      <c r="AAY6" s="10">
        <f t="shared" si="75"/>
        <v>-61.289307090415406</v>
      </c>
      <c r="AAZ6" s="10">
        <f>AAZ$2*AAS6</f>
        <v>61.289307090415406</v>
      </c>
      <c r="ABA6" s="10">
        <f t="shared" si="478"/>
        <v>491.12753836226744</v>
      </c>
      <c r="ABB6" s="10">
        <f t="shared" si="479"/>
        <v>-24.375343664000621</v>
      </c>
      <c r="ABC6" s="10">
        <f>ABC$2*AAS6</f>
        <v>-1297.2537941559417</v>
      </c>
      <c r="ABD6" s="10"/>
      <c r="ABE6" s="10">
        <f>AAR6+SUM(AAU6:ABC6)</f>
        <v>35808.566926230029</v>
      </c>
      <c r="ABF6" s="54">
        <f t="shared" si="480"/>
        <v>2.8509173890344283E-2</v>
      </c>
      <c r="ABG6" s="52">
        <f t="shared" si="481"/>
        <v>3.4162735852826726E-2</v>
      </c>
      <c r="ABH6" s="48">
        <f t="shared" ref="ABH6:ABH7" si="711">ABH$2*ABF6</f>
        <v>44.456920672863973</v>
      </c>
      <c r="ABI6" s="48">
        <f t="shared" si="482"/>
        <v>0</v>
      </c>
      <c r="ABJ6" s="48">
        <f t="shared" si="483"/>
        <v>0</v>
      </c>
      <c r="ABK6" s="10"/>
      <c r="ABL6" s="10">
        <f t="shared" si="76"/>
        <v>-44.456920672863973</v>
      </c>
      <c r="ABM6" s="10">
        <f>ABM$2*ABF6</f>
        <v>44.456920672863973</v>
      </c>
      <c r="ABN6" s="10">
        <f t="shared" si="484"/>
        <v>-1.5266662618279363</v>
      </c>
      <c r="ABO6" s="10">
        <f t="shared" si="485"/>
        <v>-23.862748729695973</v>
      </c>
      <c r="ABP6" s="10">
        <f>ABP$2*ABF6</f>
        <v>1644.9368548037685</v>
      </c>
      <c r="ABQ6" s="10"/>
      <c r="ABR6" s="10">
        <f>ABE6+SUM(ABH6:ABP6)</f>
        <v>37472.571286715138</v>
      </c>
      <c r="ABS6" s="54">
        <f t="shared" si="486"/>
        <v>2.8509173860106877E-2</v>
      </c>
      <c r="ABT6" s="52">
        <f t="shared" si="487"/>
        <v>3.4162735852826726E-2</v>
      </c>
      <c r="ABU6" s="48">
        <f t="shared" ref="ABU6:ABU7" si="712">ABU$2*ABS6</f>
        <v>0.2773942616588399</v>
      </c>
      <c r="ABV6" s="48">
        <f t="shared" si="488"/>
        <v>0</v>
      </c>
      <c r="ABW6" s="48">
        <f t="shared" si="489"/>
        <v>-429.77370794837225</v>
      </c>
      <c r="ABX6" s="10"/>
      <c r="ABY6" s="10">
        <f t="shared" si="77"/>
        <v>-0.2773942616588399</v>
      </c>
      <c r="ABZ6" s="10">
        <f>ABZ$2*ABS6</f>
        <v>40.572545687272502</v>
      </c>
      <c r="ACA6" s="10">
        <f t="shared" si="490"/>
        <v>119.75535062502635</v>
      </c>
      <c r="ACB6" s="10">
        <f t="shared" si="491"/>
        <v>-24.971755567544815</v>
      </c>
      <c r="ACC6" s="10">
        <f>ACC$2*ABS6</f>
        <v>-131.29329837795021</v>
      </c>
      <c r="ACD6" s="10"/>
      <c r="ACE6" s="10">
        <f>ABR6+SUM(ABU6:ACC6)</f>
        <v>37046.86042113357</v>
      </c>
      <c r="ACF6" s="54">
        <f t="shared" si="492"/>
        <v>2.8454546574657551E-2</v>
      </c>
      <c r="ACG6" s="52">
        <f t="shared" si="493"/>
        <v>3.4162735852826726E-2</v>
      </c>
      <c r="ACH6" s="48">
        <f t="shared" ref="ACH6:ACH7" si="713">ACH$2*ACF6</f>
        <v>1156.4593564330678</v>
      </c>
      <c r="ACI6" s="48">
        <f t="shared" si="494"/>
        <v>0</v>
      </c>
      <c r="ACJ6" s="48">
        <f t="shared" si="495"/>
        <v>0</v>
      </c>
      <c r="ACK6" s="10"/>
      <c r="ACL6" s="10">
        <f t="shared" si="78"/>
        <v>-2009.7073491120502</v>
      </c>
      <c r="ACM6" s="10">
        <f>ACM$2*ACF6</f>
        <v>164.4120773811658</v>
      </c>
      <c r="ACN6" s="10">
        <f t="shared" si="496"/>
        <v>258.16980834466244</v>
      </c>
      <c r="ACO6" s="10">
        <f t="shared" si="497"/>
        <v>-24.688018244570131</v>
      </c>
      <c r="ACP6" s="10">
        <f>ACP$2*ACF6</f>
        <v>-1179.5149373406496</v>
      </c>
      <c r="ACQ6" s="10"/>
      <c r="ACR6" s="10">
        <f>ACE6+SUM(ACH6:ACP6)</f>
        <v>35411.991358595194</v>
      </c>
      <c r="ACS6" s="54">
        <f t="shared" si="498"/>
        <v>2.8454546604927099E-2</v>
      </c>
      <c r="ACT6" s="52">
        <f t="shared" si="499"/>
        <v>3.4162735852826732E-2</v>
      </c>
      <c r="ACU6" s="48">
        <f t="shared" ref="ACU6:ACU7" si="714">ACU$2*ACS6</f>
        <v>48.168994674684789</v>
      </c>
      <c r="ACV6" s="48">
        <f t="shared" si="500"/>
        <v>0</v>
      </c>
      <c r="ACW6" s="48">
        <f t="shared" si="501"/>
        <v>0</v>
      </c>
      <c r="ACX6" s="10"/>
      <c r="ACY6" s="10">
        <f t="shared" si="79"/>
        <v>-48.03696557843795</v>
      </c>
      <c r="ACZ6" s="10">
        <f>ACZ$2*ACS6</f>
        <v>44.734815444936139</v>
      </c>
      <c r="ADA6" s="10">
        <f t="shared" si="502"/>
        <v>6.7403129997751314</v>
      </c>
      <c r="ADB6" s="10">
        <f t="shared" si="503"/>
        <v>-23.712027322283902</v>
      </c>
      <c r="ADC6" s="10">
        <f>ADC$2*ACS6</f>
        <v>-1281.0265336084785</v>
      </c>
      <c r="ADD6" s="10"/>
      <c r="ADE6" s="10">
        <f>ACR6+SUM(ACU6:ADC6)</f>
        <v>34158.859955205393</v>
      </c>
      <c r="ADF6" s="54">
        <f t="shared" si="504"/>
        <v>2.8785648554273527E-2</v>
      </c>
      <c r="ADG6" s="52">
        <f t="shared" si="505"/>
        <v>3.4162735852826732E-2</v>
      </c>
      <c r="ADH6" s="48">
        <f t="shared" ref="ADH6:ADH7" si="715">ADH$2*ADF6</f>
        <v>38.838172742396928</v>
      </c>
      <c r="ADI6" s="48">
        <f t="shared" si="506"/>
        <v>0</v>
      </c>
      <c r="ADJ6" s="48">
        <f t="shared" si="507"/>
        <v>-463.93644380119906</v>
      </c>
      <c r="ADK6" s="10"/>
      <c r="ADL6" s="10">
        <f t="shared" si="80"/>
        <v>-38.838172742396928</v>
      </c>
      <c r="ADM6" s="10">
        <f>ADM$2*ADF6</f>
        <v>39.923391692893041</v>
      </c>
      <c r="ADN6" s="10">
        <f t="shared" si="508"/>
        <v>-2.8434463641911392</v>
      </c>
      <c r="ADO6" s="10">
        <f t="shared" si="509"/>
        <v>-23.98794450973276</v>
      </c>
      <c r="ADP6" s="10">
        <f>ADP$2*ADF6</f>
        <v>-124.36954600468094</v>
      </c>
      <c r="ADQ6" s="10"/>
      <c r="ADR6" s="10">
        <f>ADE6+SUM(ADH6:ADP6)</f>
        <v>33583.645966218479</v>
      </c>
      <c r="ADS6" s="54">
        <f t="shared" si="510"/>
        <v>2.8723194905134117E-2</v>
      </c>
      <c r="ADT6" s="52">
        <f t="shared" si="511"/>
        <v>3.4162735852826726E-2</v>
      </c>
      <c r="ADU6" s="48">
        <f t="shared" ref="ADU6:ADU7" si="716">ADU$2*ADS6</f>
        <v>66.54216394087706</v>
      </c>
      <c r="ADV6" s="48">
        <f t="shared" si="512"/>
        <v>0</v>
      </c>
      <c r="ADW6" s="48">
        <f t="shared" si="513"/>
        <v>0</v>
      </c>
      <c r="ADX6" s="10"/>
      <c r="ADY6" s="10">
        <f t="shared" si="81"/>
        <v>-66.570887135782186</v>
      </c>
      <c r="ADZ6" s="10">
        <f>ADZ$2*ADS6</f>
        <v>65.488022687858631</v>
      </c>
      <c r="AEA6" s="10">
        <f t="shared" si="514"/>
        <v>-114.75490828499183</v>
      </c>
      <c r="AEB6" s="10">
        <f t="shared" si="515"/>
        <v>-23.935900010295416</v>
      </c>
      <c r="AEC6" s="10">
        <f>AEC$2*ADS6</f>
        <v>1886.5112926382019</v>
      </c>
      <c r="AED6" s="10"/>
      <c r="AEE6" s="10">
        <f>ADR6+SUM(ADU6:AEC6)</f>
        <v>35396.925750054346</v>
      </c>
      <c r="AEF6" s="54">
        <f t="shared" si="516"/>
        <v>2.8840208266780243E-2</v>
      </c>
      <c r="AEG6" s="52">
        <f t="shared" si="517"/>
        <v>3.4162735852826732E-2</v>
      </c>
      <c r="AEH6" s="48">
        <f t="shared" ref="AEH6:AEH7" si="717">AEH$2*AEF6</f>
        <v>56.174380857869224</v>
      </c>
      <c r="AEI6" s="48">
        <f t="shared" si="518"/>
        <v>0</v>
      </c>
      <c r="AEJ6" s="48">
        <f t="shared" si="519"/>
        <v>0</v>
      </c>
      <c r="AEK6" s="10"/>
      <c r="AEL6" s="10">
        <f t="shared" si="520"/>
        <v>-58.569271752342651</v>
      </c>
      <c r="AEM6" s="10">
        <f>AEM$2*AEF6</f>
        <v>58.569271752342651</v>
      </c>
      <c r="AEN6" s="10">
        <f t="shared" si="521"/>
        <v>0</v>
      </c>
      <c r="AEO6" s="10">
        <f t="shared" si="522"/>
        <v>-24.03341075495598</v>
      </c>
      <c r="AEP6" s="10">
        <f>AEP$2*AEF6</f>
        <v>72.021498496299643</v>
      </c>
      <c r="AEQ6" s="10"/>
      <c r="AER6" s="10">
        <f>AEE6+SUM(AEH6:AEP6)</f>
        <v>35501.08821865356</v>
      </c>
      <c r="AES6" s="54">
        <f t="shared" si="523"/>
        <v>2.8840208264711901E-2</v>
      </c>
      <c r="AET6" s="52">
        <f t="shared" si="524"/>
        <v>3.4162735852826732E-2</v>
      </c>
      <c r="AEU6" s="48">
        <f t="shared" ref="AEU6:AEU7" si="718">AEU$2*AES6</f>
        <v>40.148165523222787</v>
      </c>
      <c r="AEV6" s="48">
        <f t="shared" si="525"/>
        <v>0</v>
      </c>
      <c r="AEW6" s="48">
        <f t="shared" si="526"/>
        <v>-515.18054758043922</v>
      </c>
      <c r="AEX6" s="10"/>
      <c r="AEY6" s="10">
        <f t="shared" si="527"/>
        <v>-40.148165523222787</v>
      </c>
      <c r="AEZ6" s="10">
        <f>AEZ$2*AES6</f>
        <v>40.148165523222787</v>
      </c>
      <c r="AFA6" s="10">
        <f t="shared" si="528"/>
        <v>0</v>
      </c>
      <c r="AFB6" s="10">
        <f t="shared" si="529"/>
        <v>-24.033410753232371</v>
      </c>
      <c r="AFC6" s="10">
        <f>AFC$2*AES6</f>
        <v>266.53457153456651</v>
      </c>
      <c r="AFD6" s="10"/>
      <c r="AFE6" s="10">
        <f>AER6+SUM(AEU6:AFC6)</f>
        <v>35268.55699737768</v>
      </c>
      <c r="AFF6" s="54">
        <f t="shared" si="530"/>
        <v>2.8774722301186825E-2</v>
      </c>
      <c r="AFG6" s="52">
        <f t="shared" si="531"/>
        <v>3.4162735852826739E-2</v>
      </c>
      <c r="AFH6" s="48">
        <f t="shared" ref="AFH6:AFH7" si="719">AFH$2*AFF6</f>
        <v>76.100508069948788</v>
      </c>
      <c r="AFI6" s="48">
        <f t="shared" si="532"/>
        <v>0</v>
      </c>
      <c r="AFJ6" s="48">
        <f t="shared" si="533"/>
        <v>0</v>
      </c>
      <c r="AFK6" s="10"/>
      <c r="AFL6" s="10">
        <f t="shared" si="534"/>
        <v>-76.129282792249981</v>
      </c>
      <c r="AFM6" s="10">
        <f>AFM$2*AFF6</f>
        <v>76.129282792249981</v>
      </c>
      <c r="AFN6" s="10">
        <f t="shared" si="535"/>
        <v>-117.31655705249977</v>
      </c>
      <c r="AFO6" s="10">
        <f t="shared" si="536"/>
        <v>-31.172519910544722</v>
      </c>
      <c r="AFP6" s="10">
        <f>AFP$2*AFF6</f>
        <v>116.4832410946574</v>
      </c>
      <c r="AFQ6" s="10"/>
      <c r="AFR6" s="10">
        <f>AFE6+SUM(AFH6:AFP6)</f>
        <v>35312.651669579245</v>
      </c>
      <c r="AFS6" s="54">
        <f t="shared" si="537"/>
        <v>2.8774722300307375E-2</v>
      </c>
      <c r="AFT6" s="52">
        <f t="shared" si="538"/>
        <v>3.4162735852826739E-2</v>
      </c>
      <c r="AFU6" s="48">
        <f t="shared" ref="AFU6:AFU7" si="720">AFU$2*AFS6</f>
        <v>40.550489654485169</v>
      </c>
      <c r="AFV6" s="48">
        <f t="shared" si="539"/>
        <v>0</v>
      </c>
      <c r="AFW6" s="48">
        <f t="shared" si="540"/>
        <v>-512.10590135368489</v>
      </c>
      <c r="AFX6" s="10"/>
      <c r="AFY6" s="10">
        <f t="shared" si="541"/>
        <v>-84.575814773955443</v>
      </c>
      <c r="AFZ6" s="10">
        <f>AFZ$2*AFS6</f>
        <v>40.550489654485169</v>
      </c>
      <c r="AGA6" s="10">
        <f t="shared" si="542"/>
        <v>0</v>
      </c>
      <c r="AGB6" s="10">
        <f t="shared" si="543"/>
        <v>-23.978839334515147</v>
      </c>
      <c r="AGC6" s="10">
        <f>AGC$2*AFS6</f>
        <v>1017.2203874881801</v>
      </c>
      <c r="AGD6" s="10"/>
      <c r="AGE6" s="10">
        <f>AFR6+SUM(AFU6:AGC6)</f>
        <v>35790.312480914239</v>
      </c>
      <c r="AGF6" s="54">
        <f t="shared" si="544"/>
        <v>2.8709933097332014E-2</v>
      </c>
      <c r="AGG6" s="52">
        <f t="shared" si="545"/>
        <v>3.4162735852826732E-2</v>
      </c>
      <c r="AGH6" s="48">
        <f t="shared" ref="AGH6:AGH7" si="721">AGH$2*AGF6</f>
        <v>0</v>
      </c>
      <c r="AGI6" s="48">
        <f t="shared" si="546"/>
        <v>0</v>
      </c>
      <c r="AGJ6" s="48">
        <f t="shared" si="547"/>
        <v>0</v>
      </c>
      <c r="AGK6" s="10"/>
      <c r="AGL6" s="10">
        <f t="shared" si="548"/>
        <v>0</v>
      </c>
      <c r="AGM6" s="10">
        <f>AGM$2*AGF6</f>
        <v>44.21100017524352</v>
      </c>
      <c r="AGN6" s="10">
        <f t="shared" si="549"/>
        <v>-40.691449476841584</v>
      </c>
      <c r="AGO6" s="10">
        <f t="shared" si="550"/>
        <v>-23.924848547999687</v>
      </c>
      <c r="AGP6" s="10">
        <f>AGP$2*AGF6</f>
        <v>193.28732778314</v>
      </c>
      <c r="AGQ6" s="10"/>
      <c r="AGR6" s="10">
        <f>AGE6+SUM(AGH6:AGP6)</f>
        <v>35963.194510847781</v>
      </c>
      <c r="AGS6" s="54">
        <f t="shared" si="551"/>
        <v>2.8709933094010688E-2</v>
      </c>
      <c r="AGT6" s="52">
        <f t="shared" si="552"/>
        <v>3.4162735852826739E-2</v>
      </c>
      <c r="AGU6" s="48">
        <f t="shared" ref="AGU6:AGU7" si="722">AGU$2*AGS6</f>
        <v>62.525640689460239</v>
      </c>
      <c r="AGV6" s="48">
        <f t="shared" si="553"/>
        <v>0</v>
      </c>
      <c r="AGW6" s="48">
        <f t="shared" si="554"/>
        <v>0</v>
      </c>
      <c r="AGX6" s="10"/>
      <c r="AGY6" s="10">
        <f t="shared" si="555"/>
        <v>-130.19495299204343</v>
      </c>
      <c r="AGZ6" s="10">
        <f>AGZ$2*AGS6</f>
        <v>67.209379174417137</v>
      </c>
      <c r="AHA6" s="10">
        <f t="shared" si="556"/>
        <v>106.28589491001321</v>
      </c>
      <c r="AHB6" s="10">
        <f t="shared" si="557"/>
        <v>-23.965903749556361</v>
      </c>
      <c r="AHC6" s="10">
        <f>AHC$2*AGS6</f>
        <v>-38.208614458164121</v>
      </c>
      <c r="AHD6" s="10"/>
      <c r="AHE6" s="10">
        <f>AGR6+SUM(AGU6:AHC6)</f>
        <v>36006.845954421908</v>
      </c>
      <c r="AHF6" s="54">
        <f t="shared" si="558"/>
        <v>2.8709933093177119E-2</v>
      </c>
      <c r="AHG6" s="52">
        <f t="shared" si="559"/>
        <v>3.4162735852826739E-2</v>
      </c>
      <c r="AHH6" s="48">
        <f t="shared" ref="AHH6:AHH7" si="723">AHH$2*AHF6</f>
        <v>43.793844841001452</v>
      </c>
      <c r="AHI6" s="48">
        <f t="shared" si="560"/>
        <v>0</v>
      </c>
      <c r="AHJ6" s="48">
        <f t="shared" si="561"/>
        <v>0</v>
      </c>
      <c r="AHK6" s="10"/>
      <c r="AHL6" s="10">
        <f t="shared" si="562"/>
        <v>-43.793844841001452</v>
      </c>
      <c r="AHM6" s="10">
        <f>AHM$2*AHF6</f>
        <v>39.11010635618053</v>
      </c>
      <c r="AHN6" s="10">
        <f t="shared" si="563"/>
        <v>-1.1483973237270849E-2</v>
      </c>
      <c r="AHO6" s="10">
        <f t="shared" si="564"/>
        <v>-23.995187880615571</v>
      </c>
      <c r="AHP6" s="10">
        <f>AHP$2*AHF6</f>
        <v>-612.15003532008222</v>
      </c>
      <c r="AHQ6" s="10"/>
      <c r="AHR6" s="10">
        <f>AHE6+SUM(AHH6:AHP6)</f>
        <v>35409.799353604154</v>
      </c>
      <c r="AHS6" s="54">
        <f t="shared" si="565"/>
        <v>2.8709933104756502E-2</v>
      </c>
      <c r="AHT6" s="52">
        <f t="shared" si="566"/>
        <v>3.4162735852826739E-2</v>
      </c>
      <c r="AHU6" s="48">
        <f t="shared" ref="AHU6:AHU7" si="724">AHU$2*AHS6</f>
        <v>62.710819781388579</v>
      </c>
      <c r="AHV6" s="48">
        <f t="shared" si="567"/>
        <v>0</v>
      </c>
      <c r="AHW6" s="48">
        <f t="shared" si="568"/>
        <v>-427.12609591977838</v>
      </c>
      <c r="AHX6" s="10"/>
      <c r="AHY6" s="10">
        <f t="shared" si="569"/>
        <v>-37.327793724811265</v>
      </c>
      <c r="AHZ6" s="10">
        <f>AHZ$2*AHS6</f>
        <v>37.031794314501219</v>
      </c>
      <c r="AIA6" s="10">
        <f t="shared" si="570"/>
        <v>288.7458457111228</v>
      </c>
      <c r="AIB6" s="10">
        <f t="shared" si="571"/>
        <v>-23.924848554186738</v>
      </c>
      <c r="AIC6" s="10">
        <f>AIC$2*AHS6</f>
        <v>57.965067839172328</v>
      </c>
      <c r="AID6" s="10"/>
      <c r="AIE6" s="10">
        <f>AHR6+SUM(AHU6:AIC6)</f>
        <v>35367.874143051566</v>
      </c>
      <c r="AIF6" s="54">
        <f t="shared" si="572"/>
        <v>2.878562737610655E-2</v>
      </c>
      <c r="AIG6" s="52">
        <f t="shared" si="573"/>
        <v>3.4162735852826739E-2</v>
      </c>
      <c r="AIH6" s="48">
        <f t="shared" ref="AIH6:AIH7" si="725">AIH$2*AIF6</f>
        <v>168.57583032132399</v>
      </c>
      <c r="AII6" s="48">
        <f t="shared" si="574"/>
        <v>0</v>
      </c>
      <c r="AIJ6" s="48">
        <f t="shared" si="575"/>
        <v>0</v>
      </c>
      <c r="AIK6" s="10"/>
      <c r="AIL6" s="10">
        <f t="shared" si="576"/>
        <v>-168.60461594870009</v>
      </c>
      <c r="AIM6" s="10">
        <f>AIM$2*AIF6</f>
        <v>171.65992243840006</v>
      </c>
      <c r="AIN6" s="10">
        <f t="shared" si="577"/>
        <v>305.30842392665141</v>
      </c>
      <c r="AIO6" s="10">
        <f t="shared" si="578"/>
        <v>-23.987926861330873</v>
      </c>
      <c r="AIP6" s="10">
        <f>AIP$2*AIF6</f>
        <v>-128.61878881682424</v>
      </c>
      <c r="AIQ6" s="10"/>
      <c r="AIR6" s="10">
        <f>AIE6+SUM(AIH6:AIP6)</f>
        <v>35692.206988111087</v>
      </c>
      <c r="AIS6" s="54">
        <f t="shared" si="579"/>
        <v>3.0249388272950855E-2</v>
      </c>
      <c r="AIT6" s="52">
        <f t="shared" si="580"/>
        <v>3.4162735852826739E-2</v>
      </c>
      <c r="AIU6" s="48">
        <f t="shared" ref="AIU6:AIU7" si="726">AIU$2*AIS6</f>
        <v>0</v>
      </c>
      <c r="AIV6" s="48">
        <f t="shared" si="581"/>
        <v>0</v>
      </c>
      <c r="AIW6" s="48">
        <f t="shared" si="582"/>
        <v>0</v>
      </c>
      <c r="AIX6" s="10"/>
      <c r="AIY6" s="10">
        <f t="shared" si="583"/>
        <v>0</v>
      </c>
      <c r="AIZ6" s="10">
        <f>AIZ$2*AIS6</f>
        <v>47.405631325837668</v>
      </c>
      <c r="AJA6" s="10">
        <f t="shared" si="584"/>
        <v>16.131091284316501</v>
      </c>
      <c r="AJB6" s="10">
        <f t="shared" si="585"/>
        <v>-25.207722729498137</v>
      </c>
      <c r="AJC6" s="10">
        <f>AJC$2*AIS6</f>
        <v>539.88472952408961</v>
      </c>
      <c r="AJD6" s="10"/>
      <c r="AJE6" s="10">
        <f>AIR6+SUM(AIU6:AJC6)</f>
        <v>36270.42071751583</v>
      </c>
      <c r="AJF6" s="54">
        <f t="shared" si="586"/>
        <v>3.024938826069011E-2</v>
      </c>
      <c r="AJG6" s="52">
        <f t="shared" si="587"/>
        <v>3.4162735852826739E-2</v>
      </c>
      <c r="AJH6" s="48">
        <f t="shared" ref="AJH6:AJH7" si="727">AJH$2*AJF6</f>
        <v>0</v>
      </c>
      <c r="AJI6" s="48">
        <f t="shared" si="588"/>
        <v>0</v>
      </c>
      <c r="AJJ6" s="48">
        <f t="shared" si="589"/>
        <v>-290.47515250847141</v>
      </c>
      <c r="AJK6" s="10"/>
      <c r="AJL6" s="10">
        <f t="shared" si="590"/>
        <v>0</v>
      </c>
      <c r="AJM6" s="10">
        <f>AJM$2*AJF6</f>
        <v>34.835195521010725</v>
      </c>
      <c r="AJN6" s="10">
        <f t="shared" si="591"/>
        <v>1350.8015574752471</v>
      </c>
      <c r="AJO6" s="10">
        <f t="shared" si="592"/>
        <v>-25.207722719280891</v>
      </c>
      <c r="AJP6" s="10">
        <f>AJP$2*AJF6</f>
        <v>-556.41329754478602</v>
      </c>
      <c r="AJQ6" s="10"/>
      <c r="AJR6" s="10">
        <f>AJE6+SUM(AJH6:AJP6)</f>
        <v>36783.961297739552</v>
      </c>
      <c r="AJS6" s="54">
        <f t="shared" si="593"/>
        <v>3.2066266336921091E-2</v>
      </c>
      <c r="AJT6" s="52">
        <f t="shared" si="594"/>
        <v>3.4162735852826739E-2</v>
      </c>
      <c r="AJU6" s="48">
        <f t="shared" ref="AJU6:AJU7" si="728">AJU$2*AJS6</f>
        <v>75.465071859973463</v>
      </c>
      <c r="AJV6" s="48">
        <f t="shared" si="595"/>
        <v>0</v>
      </c>
      <c r="AJW6" s="48">
        <f t="shared" si="596"/>
        <v>0</v>
      </c>
      <c r="AJX6" s="10">
        <f t="shared" si="597"/>
        <v>-80.433086919253796</v>
      </c>
      <c r="AJY6" s="10">
        <f t="shared" si="598"/>
        <v>0</v>
      </c>
      <c r="AJZ6" s="10">
        <f>AJZ$2*AJS6</f>
        <v>75.465071859973463</v>
      </c>
      <c r="AKA6" s="10">
        <f t="shared" si="599"/>
        <v>78.65630668582385</v>
      </c>
      <c r="AKB6" s="10">
        <f t="shared" si="600"/>
        <v>-26.721781726546453</v>
      </c>
      <c r="AKC6" s="10">
        <f>AKC$2*AJS6</f>
        <v>92.336737893144502</v>
      </c>
      <c r="AKD6" s="10"/>
      <c r="AKE6" s="10">
        <f>AJR6+SUM(AJU6:AKC6)</f>
        <v>36998.729617392666</v>
      </c>
      <c r="AKF6" s="54">
        <f t="shared" si="601"/>
        <v>3.2061988985104081E-2</v>
      </c>
      <c r="AKG6" s="52">
        <f t="shared" si="602"/>
        <v>3.4162735852826739E-2</v>
      </c>
      <c r="AKH6" s="48">
        <f t="shared" ref="AKH6:AKH7" si="729">AKH$2*AKF6</f>
        <v>44.222780787264206</v>
      </c>
      <c r="AKI6" s="48">
        <f t="shared" si="603"/>
        <v>0</v>
      </c>
      <c r="AKJ6" s="48">
        <f t="shared" si="604"/>
        <v>0</v>
      </c>
      <c r="AKK6" s="10"/>
      <c r="AKL6" s="10">
        <f t="shared" si="605"/>
        <v>-44.439199212913657</v>
      </c>
      <c r="AKM6" s="10">
        <f>AKM$2*AKF6</f>
        <v>44.471261201898763</v>
      </c>
      <c r="AKN6" s="10">
        <f t="shared" si="606"/>
        <v>0.98366182206299324</v>
      </c>
      <c r="AKO6" s="10">
        <f t="shared" si="607"/>
        <v>-26.718217280956786</v>
      </c>
      <c r="AKP6" s="10">
        <f>AKP$2*AKF6</f>
        <v>446.34552911799898</v>
      </c>
      <c r="AKQ6" s="10"/>
      <c r="AKR6" s="10">
        <f>AKE6+SUM(AKH6:AKP6)</f>
        <v>37463.595433828021</v>
      </c>
      <c r="AKS6" s="54">
        <f t="shared" si="608"/>
        <v>3.2061988974761389E-2</v>
      </c>
      <c r="AKT6" s="52">
        <f t="shared" si="609"/>
        <v>3.4162735852826732E-2</v>
      </c>
      <c r="AKU6" s="48">
        <f t="shared" ref="AKU6:AKU7" si="730">AKU$2*AKS6</f>
        <v>0</v>
      </c>
      <c r="AKV6" s="48">
        <f t="shared" si="610"/>
        <v>0</v>
      </c>
      <c r="AKW6" s="48">
        <f t="shared" si="611"/>
        <v>0</v>
      </c>
      <c r="AKX6" s="10"/>
      <c r="AKY6" s="10">
        <f t="shared" si="612"/>
        <v>0</v>
      </c>
      <c r="AKZ6" s="10">
        <f>AKZ$2*AKS6</f>
        <v>39.861067792872099</v>
      </c>
      <c r="ALA6" s="10">
        <f t="shared" si="613"/>
        <v>0</v>
      </c>
      <c r="ALB6" s="10">
        <f t="shared" si="614"/>
        <v>-26.71821727233791</v>
      </c>
      <c r="ALC6" s="10">
        <f>ALC$2*AKS6</f>
        <v>372.34421408103748</v>
      </c>
      <c r="ALD6" s="10"/>
      <c r="ALE6" s="10">
        <f>AKR6+SUM(AKU6:ALC6)</f>
        <v>37849.08249842959</v>
      </c>
      <c r="ALF6" s="54">
        <f t="shared" si="615"/>
        <v>3.2061988966377471E-2</v>
      </c>
      <c r="ALG6" s="52">
        <f t="shared" si="616"/>
        <v>3.4162735852826739E-2</v>
      </c>
      <c r="ALH6" s="48">
        <f t="shared" ref="ALH6:ALH7" si="731">ALH$2*ALF6</f>
        <v>95.703113345298775</v>
      </c>
      <c r="ALI6" s="48">
        <f t="shared" si="617"/>
        <v>0</v>
      </c>
      <c r="ALJ6" s="48">
        <f t="shared" si="618"/>
        <v>0</v>
      </c>
      <c r="ALK6" s="10"/>
      <c r="ALL6" s="10">
        <f>ALL$2*ALF6</f>
        <v>-95.735175334265151</v>
      </c>
      <c r="ALM6" s="10">
        <f>ALM$2*ALF6</f>
        <v>99.497649739469537</v>
      </c>
      <c r="ALN6" s="10">
        <f t="shared" si="619"/>
        <v>0</v>
      </c>
      <c r="ALO6" s="10">
        <f t="shared" si="620"/>
        <v>-34.733714506945702</v>
      </c>
      <c r="ALP6" s="10">
        <f>ALP$2*ALF6</f>
        <v>159.30095403911545</v>
      </c>
      <c r="ALQ6" s="10"/>
      <c r="ALR6" s="10">
        <v>37682.244746733129</v>
      </c>
      <c r="ALS6" s="54">
        <f t="shared" si="621"/>
        <v>3.173283053960381E-2</v>
      </c>
      <c r="ALT6" s="52">
        <f t="shared" si="622"/>
        <v>3.4162737660858554E-2</v>
      </c>
      <c r="ALU6" s="48">
        <f t="shared" ref="ALU6:ALU7" si="732">ALU$2*ALS6</f>
        <v>49.455933724277934</v>
      </c>
      <c r="ALV6" s="48">
        <f t="shared" si="623"/>
        <v>0</v>
      </c>
      <c r="ALW6" s="48">
        <f t="shared" si="624"/>
        <v>0</v>
      </c>
      <c r="ALX6" s="10"/>
      <c r="ALY6" s="10">
        <f>ALY$2*ALS6</f>
        <v>-49.670130330420257</v>
      </c>
      <c r="ALZ6" s="10">
        <f>ALZ$2*ALS6</f>
        <v>45.946282666597753</v>
      </c>
      <c r="AMA6" s="10">
        <f t="shared" si="625"/>
        <v>-149.3527882327831</v>
      </c>
      <c r="AMB6" s="10">
        <f t="shared" si="626"/>
        <v>-26.443919673568043</v>
      </c>
      <c r="AMC6" s="10">
        <f>AMC$2*ALS6</f>
        <v>707.66084340318332</v>
      </c>
      <c r="AMD6" s="10"/>
      <c r="AME6" s="10">
        <f>ALR6+SUM(ALU6:AMC6)</f>
        <v>38259.840968290417</v>
      </c>
      <c r="AMF6" s="54">
        <f t="shared" si="627"/>
        <v>3.1732830535569564E-2</v>
      </c>
      <c r="AMG6" s="52">
        <f t="shared" si="628"/>
        <v>3.4162737660858554E-2</v>
      </c>
      <c r="AMH6" s="48">
        <f t="shared" ref="AMH6:AMH7" si="733">AMH$2*AMF6</f>
        <v>0</v>
      </c>
      <c r="AMI6" s="48">
        <f t="shared" si="629"/>
        <v>0</v>
      </c>
      <c r="AMJ6" s="48">
        <f t="shared" si="630"/>
        <v>-461.28885618589823</v>
      </c>
      <c r="AMK6" s="10"/>
      <c r="AML6" s="10">
        <f>AML$2*AMF6</f>
        <v>41.252679696240435</v>
      </c>
      <c r="AMM6" s="10">
        <f>AMM$2*AMF6</f>
        <v>41.200320525856739</v>
      </c>
      <c r="AMN6" s="10">
        <f t="shared" si="631"/>
        <v>-37.492021949470086</v>
      </c>
      <c r="AMO6" s="10">
        <f t="shared" si="632"/>
        <v>-26.443919670206185</v>
      </c>
      <c r="AMP6" s="10">
        <f>AMP$2*AMF6</f>
        <v>162.75387987727203</v>
      </c>
      <c r="AMQ6" s="10"/>
      <c r="AMR6" s="10">
        <f>AME6+SUM(AMH6:AMP6)</f>
        <v>37979.823050584215</v>
      </c>
      <c r="AMS6" s="54">
        <f t="shared" si="633"/>
        <v>3.135204027164766E-2</v>
      </c>
      <c r="AMT6" s="52">
        <f t="shared" si="634"/>
        <v>3.4162737660858554E-2</v>
      </c>
      <c r="AMU6" s="48">
        <f t="shared" ref="AMU6:AMU7" si="734">AMU$2*AMS6</f>
        <v>80.517682784840076</v>
      </c>
      <c r="AMV6" s="48">
        <f t="shared" si="635"/>
        <v>0</v>
      </c>
      <c r="AMW6" s="48">
        <f t="shared" si="636"/>
        <v>0</v>
      </c>
      <c r="AMX6" s="10"/>
      <c r="AMY6" s="10">
        <f>AMY$2*AMS6</f>
        <v>-80.549034825111733</v>
      </c>
      <c r="AMZ6" s="10">
        <f>AMZ$2*AMS6</f>
        <v>88.773929069975779</v>
      </c>
      <c r="ANA6" s="10">
        <f t="shared" si="637"/>
        <v>636.98347796430085</v>
      </c>
      <c r="ANB6" s="10">
        <f t="shared" si="638"/>
        <v>-26.126595719572148</v>
      </c>
      <c r="ANC6" s="10">
        <f>ANC$2*AMS6</f>
        <v>-233.03940181875433</v>
      </c>
      <c r="AND6" s="10"/>
      <c r="ANE6" s="10">
        <f>AMR6+SUM(AMU6:ANC6)</f>
        <v>38446.383108039896</v>
      </c>
      <c r="ANF6" s="54">
        <f t="shared" si="639"/>
        <v>3.135204026850693E-2</v>
      </c>
      <c r="ANG6" s="52">
        <f t="shared" si="640"/>
        <v>3.4162737660858554E-2</v>
      </c>
      <c r="ANH6" s="48">
        <f t="shared" ref="ANH6:ANH7" si="735">ANH$2*ANF6</f>
        <v>48.558353488266214</v>
      </c>
      <c r="ANI6" s="48">
        <f t="shared" si="641"/>
        <v>0</v>
      </c>
      <c r="ANJ6" s="48">
        <f t="shared" si="642"/>
        <v>0</v>
      </c>
      <c r="ANK6" s="10"/>
      <c r="ANL6" s="10">
        <f>ANL$2*ANF6</f>
        <v>-48.769979760078641</v>
      </c>
      <c r="ANM6" s="10">
        <f>ANM$2*ANF6</f>
        <v>40.545085516038533</v>
      </c>
      <c r="ANN6" s="10">
        <f t="shared" si="643"/>
        <v>-18.919702220433194</v>
      </c>
      <c r="ANO6" s="10">
        <f t="shared" si="644"/>
        <v>-26.126595716954881</v>
      </c>
      <c r="ANP6" s="10">
        <f>ANP$2*ANF6</f>
        <v>548.0929192496086</v>
      </c>
      <c r="ANQ6" s="10"/>
      <c r="ANR6" s="10">
        <f>ANE6+SUM(ANH6:ANP6)</f>
        <v>38989.763188596342</v>
      </c>
      <c r="ANS6" s="54">
        <f t="shared" si="645"/>
        <v>3.1352040264943822E-2</v>
      </c>
      <c r="ANT6" s="52">
        <f t="shared" si="646"/>
        <v>3.4162737660858561E-2</v>
      </c>
      <c r="ANU6" s="48">
        <f t="shared" ref="ANU6:ANU7" si="736">ANU$2*ANS6</f>
        <v>35.377328714559965</v>
      </c>
      <c r="ANV6" s="48">
        <f t="shared" si="647"/>
        <v>0</v>
      </c>
      <c r="ANW6" s="48">
        <f t="shared" si="648"/>
        <v>-461.11838412497065</v>
      </c>
      <c r="ANX6" s="10"/>
      <c r="ANY6" s="10">
        <f>ANY$2*ANS6</f>
        <v>-35.377328714559965</v>
      </c>
      <c r="ANZ6" s="10">
        <f>ANZ$2*ANS6</f>
        <v>35.377328714559965</v>
      </c>
      <c r="AOA6" s="10">
        <f t="shared" si="649"/>
        <v>706.06111462344609</v>
      </c>
      <c r="AOB6" s="10">
        <f t="shared" si="650"/>
        <v>-26.126595713985637</v>
      </c>
      <c r="AOC6" s="10">
        <f>AOC$2*ANS6</f>
        <v>-146.25758135636559</v>
      </c>
      <c r="AOD6" s="10"/>
      <c r="AOE6" s="10">
        <f>ANR6+SUM(ANU6:AOC6)</f>
        <v>39097.699070739029</v>
      </c>
      <c r="AOF6" s="54">
        <f>AOE6/$AOE$13</f>
        <v>3.1257618217261703E-2</v>
      </c>
      <c r="AOG6" s="52">
        <f>AOE6/$AOE$8</f>
        <v>3.4162737660858561E-2</v>
      </c>
      <c r="AOH6" s="48">
        <f t="shared" ref="AOH6:AOH7" si="737">AOH$2*AOF6</f>
        <v>197.30840120136756</v>
      </c>
      <c r="AOI6" s="48">
        <f t="shared" si="651"/>
        <v>51.244106491287845</v>
      </c>
      <c r="AOJ6" s="48">
        <f t="shared" si="652"/>
        <v>0</v>
      </c>
      <c r="AOK6" s="10"/>
      <c r="AOL6" s="10">
        <f>AOL$2*AOF6</f>
        <v>-197.32871865320877</v>
      </c>
      <c r="AOM6" s="10">
        <f>AOM$2*AOF6</f>
        <v>197.32871865320877</v>
      </c>
      <c r="AON6" s="10">
        <f t="shared" si="653"/>
        <v>966.71311073835352</v>
      </c>
      <c r="AOO6" s="10">
        <f t="shared" si="654"/>
        <v>-26.054475088816318</v>
      </c>
      <c r="AOP6" s="10">
        <f>AOP$2*AOF6</f>
        <v>-939.92095585960976</v>
      </c>
      <c r="AOQ6" s="10"/>
      <c r="AOR6" s="10">
        <f>AOE6+SUM(AOH6:AOP6)</f>
        <v>39346.989258221613</v>
      </c>
      <c r="AOS6" s="54">
        <f t="shared" si="655"/>
        <v>3.1298380102825887E-2</v>
      </c>
      <c r="AOT6" s="52">
        <f t="shared" si="656"/>
        <v>3.4162737660858568E-2</v>
      </c>
      <c r="AOU6" s="48">
        <f t="shared" ref="AOU6:AOU7" si="738">AOU$2*AOS6</f>
        <v>64.658384503024919</v>
      </c>
      <c r="AOV6" s="48">
        <v>0</v>
      </c>
      <c r="AOW6" s="48">
        <f t="shared" si="657"/>
        <v>0</v>
      </c>
      <c r="AOX6" s="10"/>
      <c r="AOY6" s="10">
        <f>AOY$2*AOS6</f>
        <v>-64.878099131346758</v>
      </c>
      <c r="AOZ6" s="10">
        <f>AOZ$2*AOS6</f>
        <v>65.6871622570048</v>
      </c>
      <c r="APA6" s="10">
        <f t="shared" si="658"/>
        <v>0</v>
      </c>
      <c r="APB6" s="10">
        <f t="shared" si="82"/>
        <v>-26.220843898744445</v>
      </c>
      <c r="APC6" s="10">
        <f>APC$2*AOS6</f>
        <v>1205.0458489457878</v>
      </c>
      <c r="APD6" s="10"/>
      <c r="APE6" s="10">
        <f>AOR6+SUM(AOU6:APC6)</f>
        <v>40591.28171089734</v>
      </c>
      <c r="APF6" s="54">
        <f t="shared" si="659"/>
        <v>3.1389763337978112E-2</v>
      </c>
      <c r="APG6" s="52">
        <f t="shared" si="660"/>
        <v>3.4162737660858568E-2</v>
      </c>
      <c r="APH6" s="48">
        <f t="shared" ref="APH6:APH7" si="739">APH$2*APF6</f>
        <v>38.29174450073274</v>
      </c>
      <c r="API6" s="48">
        <v>0</v>
      </c>
      <c r="APJ6" s="48">
        <f t="shared" si="661"/>
        <v>0</v>
      </c>
      <c r="APK6" s="10"/>
      <c r="APL6" s="10">
        <f>APL$2*APF6</f>
        <v>-38.29174450073274</v>
      </c>
      <c r="APM6" s="10">
        <f>APM$2*APF6</f>
        <v>37.577313487160353</v>
      </c>
      <c r="APN6" s="10">
        <f t="shared" si="662"/>
        <v>-75.411709136058747</v>
      </c>
      <c r="APO6" s="10">
        <f t="shared" si="83"/>
        <v>-27.049814658869259</v>
      </c>
      <c r="APP6" s="10">
        <f>APP$2*APF6</f>
        <v>-1169.2941100479884</v>
      </c>
      <c r="APQ6" s="10"/>
      <c r="APR6" s="10">
        <f>APE6+SUM(APH6:APP6)</f>
        <v>39357.103390541582</v>
      </c>
      <c r="APS6" s="54">
        <f t="shared" si="663"/>
        <v>3.1425880735076385E-2</v>
      </c>
      <c r="APT6" s="52">
        <f t="shared" si="664"/>
        <v>3.4162737660858561E-2</v>
      </c>
      <c r="APU6" s="48">
        <f t="shared" ref="APU6:APU7" si="740">APU$2*APS6</f>
        <v>76.96763857873438</v>
      </c>
      <c r="APV6" s="48">
        <v>0</v>
      </c>
      <c r="APW6" s="48">
        <f t="shared" si="665"/>
        <v>0</v>
      </c>
      <c r="APX6" s="10"/>
      <c r="APY6" s="10">
        <f>APY$2*APS6</f>
        <v>-76.988065401212182</v>
      </c>
      <c r="APZ6" s="10">
        <f>APZ$2*APS6</f>
        <v>76.890959429740789</v>
      </c>
      <c r="AQA6" s="10">
        <f t="shared" si="666"/>
        <v>188.72435564881303</v>
      </c>
      <c r="AQB6" s="10">
        <f t="shared" si="84"/>
        <v>-26.227411543880052</v>
      </c>
      <c r="AQC6" s="10">
        <f>AQC$2*APS6</f>
        <v>-579.59191802031671</v>
      </c>
      <c r="AQD6" s="10"/>
      <c r="AQE6" s="10">
        <f>APR6+SUM(APU6:AQC6)</f>
        <v>39016.878949233462</v>
      </c>
      <c r="AQF6" s="54">
        <f t="shared" si="667"/>
        <v>3.1425880737264475E-2</v>
      </c>
      <c r="AQG6" s="52">
        <f t="shared" si="668"/>
        <v>3.4162737660858568E-2</v>
      </c>
      <c r="AQH6" s="48">
        <f t="shared" ref="AQH6:AQH7" si="741">AQH$2*AQF6</f>
        <v>48.417854451903381</v>
      </c>
      <c r="AQI6" s="48">
        <v>0</v>
      </c>
      <c r="AQJ6" s="48">
        <f t="shared" si="669"/>
        <v>0</v>
      </c>
      <c r="AQK6" s="10"/>
      <c r="AQL6" s="10">
        <f>AQL$2*AQF6</f>
        <v>-48.638464134678976</v>
      </c>
      <c r="AQM6" s="10">
        <f>AQM$2*AQF6</f>
        <v>50.53501603717288</v>
      </c>
      <c r="AQN6" s="10">
        <f t="shared" si="670"/>
        <v>48.323576809691588</v>
      </c>
      <c r="AQO6" s="10">
        <f t="shared" si="85"/>
        <v>-26.188129194784604</v>
      </c>
      <c r="AQP6" s="10">
        <f>AQP$2*AQF6</f>
        <v>-0.69954010521150722</v>
      </c>
      <c r="AQQ6" s="10"/>
      <c r="AQR6" s="10">
        <f>AQE6+SUM(AQH6:AQP6)</f>
        <v>39088.629263097551</v>
      </c>
      <c r="AQS6" s="54">
        <f t="shared" si="671"/>
        <v>3.1425880736799847E-2</v>
      </c>
      <c r="AQT6" s="52">
        <f t="shared" si="672"/>
        <v>3.4162737660858554E-2</v>
      </c>
      <c r="AQU6" s="48">
        <f t="shared" ref="AQU6:AQU7" si="742">AQU$2*AQS6</f>
        <v>42.870872242334983</v>
      </c>
      <c r="AQV6" s="48">
        <v>0</v>
      </c>
      <c r="AQW6" s="48">
        <f t="shared" si="673"/>
        <v>0</v>
      </c>
      <c r="AQX6" s="10"/>
      <c r="AQY6" s="10">
        <f>AQY$2*AQS6</f>
        <v>-43.050628280149482</v>
      </c>
      <c r="AQZ6" s="10">
        <f>AQZ$2*AQS6</f>
        <v>43.039000704276859</v>
      </c>
      <c r="ARA6" s="10">
        <f t="shared" si="674"/>
        <v>11.733795349506327</v>
      </c>
      <c r="ARB6" s="10">
        <f t="shared" si="86"/>
        <v>-26.188129194397419</v>
      </c>
      <c r="ARC6" s="10">
        <f>ARC$2*AQS6</f>
        <v>288.31014338481549</v>
      </c>
      <c r="ARD6" s="10"/>
      <c r="ARE6" s="10">
        <f>AQR6+SUM(AQU6:ARC6)</f>
        <v>39405.344317303941</v>
      </c>
      <c r="ARF6" s="54">
        <f t="shared" si="675"/>
        <v>3.14258807347692E-2</v>
      </c>
      <c r="ARG6" s="52">
        <f t="shared" si="676"/>
        <v>3.4162737660858568E-2</v>
      </c>
      <c r="ARH6" s="48">
        <f t="shared" ref="ARH6:ARH7" si="743">ARH$2*ARF6</f>
        <v>134.45437368848064</v>
      </c>
      <c r="ARI6" s="48">
        <v>0</v>
      </c>
      <c r="ARJ6" s="48">
        <f t="shared" si="677"/>
        <v>0</v>
      </c>
      <c r="ARK6" s="10"/>
      <c r="ARL6" s="10">
        <f>ARL$2*ARF6</f>
        <v>-102.83270971673382</v>
      </c>
      <c r="ARM6" s="10">
        <f>ARM$2*ARF6</f>
        <v>102.7469170623279</v>
      </c>
      <c r="ARN6" s="10">
        <f t="shared" si="678"/>
        <v>63.270354200925524</v>
      </c>
      <c r="ARO6" s="10">
        <f t="shared" si="87"/>
        <v>-34.116250384472785</v>
      </c>
      <c r="ARP6" s="10">
        <f>ARP$2*ARF6</f>
        <v>-192.23054116054647</v>
      </c>
      <c r="ARQ6" s="10"/>
      <c r="ARR6" s="10">
        <f>ARE6+SUM(ARH6:ARP6)</f>
        <v>39376.636460993919</v>
      </c>
      <c r="ARS6" s="54">
        <f t="shared" si="679"/>
        <v>3.0932151362932082E-2</v>
      </c>
      <c r="ART6" s="52">
        <f t="shared" si="680"/>
        <v>3.4162737660858561E-2</v>
      </c>
      <c r="ARU6" s="48">
        <f t="shared" ref="ARU6:ARU7" si="744">ARU$2*ARS6</f>
        <v>57.7091868332815</v>
      </c>
      <c r="ARV6" s="48">
        <v>0</v>
      </c>
      <c r="ARW6" s="48">
        <f t="shared" si="681"/>
        <v>0</v>
      </c>
      <c r="ARX6" s="10"/>
      <c r="ARY6" s="10">
        <f>ARY$2*ARS6</f>
        <v>-88.992418114182854</v>
      </c>
      <c r="ARZ6" s="10">
        <f>ARZ$2*ARS6</f>
        <v>58.259160484514432</v>
      </c>
      <c r="ASA6" s="10">
        <f t="shared" si="682"/>
        <v>26.696611876805793</v>
      </c>
      <c r="ASB6" s="10">
        <f t="shared" si="88"/>
        <v>-26.240671965716174</v>
      </c>
      <c r="ASC6" s="10">
        <f>ASC$2*ARS6</f>
        <v>856.0117169950779</v>
      </c>
      <c r="ASD6" s="10"/>
      <c r="ASE6" s="10">
        <f>ARR6+SUM(ARU6:ASC6)</f>
        <v>40260.0800471037</v>
      </c>
      <c r="ASF6" s="54">
        <f t="shared" si="683"/>
        <v>3.0464035958852734E-2</v>
      </c>
      <c r="ASG6" s="52">
        <f t="shared" si="684"/>
        <v>3.4162737660858561E-2</v>
      </c>
      <c r="ASH6" s="48">
        <f t="shared" ref="ASH6:ASH7" si="745">ASH$2*ASF6</f>
        <v>48.138964981819505</v>
      </c>
      <c r="ASI6" s="48">
        <v>0</v>
      </c>
      <c r="ASJ6" s="48">
        <f t="shared" si="685"/>
        <v>0</v>
      </c>
      <c r="ASK6" s="10"/>
      <c r="ASL6" s="10">
        <f>ASL$2*ASF6</f>
        <v>-48.313219267504138</v>
      </c>
      <c r="ASM6" s="10">
        <f>ASM$2*ASF6</f>
        <v>50.071908063408713</v>
      </c>
      <c r="ASN6" s="10">
        <f t="shared" si="686"/>
        <v>0</v>
      </c>
      <c r="ASO6" s="10">
        <f t="shared" si="89"/>
        <v>-26.829371828602017</v>
      </c>
      <c r="ASP6" s="10">
        <f>ASP$2*ASF6</f>
        <v>324.49529502470961</v>
      </c>
      <c r="ASQ6" s="10">
        <f>ASE6+SUM(ASH6:ASP6)</f>
        <v>40607.643624077529</v>
      </c>
    </row>
    <row r="7" spans="1:1187" x14ac:dyDescent="0.45">
      <c r="A7" s="1" t="s">
        <v>30</v>
      </c>
      <c r="B7" s="6">
        <v>38193.257751129117</v>
      </c>
      <c r="C7" s="7">
        <f t="shared" si="90"/>
        <v>1.9125828982311147E-2</v>
      </c>
      <c r="D7" s="7">
        <f t="shared" si="91"/>
        <v>2.8093623071703211E-2</v>
      </c>
      <c r="E7" s="6">
        <f t="shared" si="0"/>
        <v>0</v>
      </c>
      <c r="F7" s="6"/>
      <c r="G7" s="6">
        <f t="shared" si="92"/>
        <v>0</v>
      </c>
      <c r="H7" s="6">
        <f t="shared" si="93"/>
        <v>65.896896208814113</v>
      </c>
      <c r="I7" s="6">
        <f t="shared" si="94"/>
        <v>180.0180401302072</v>
      </c>
      <c r="J7" s="6">
        <f t="shared" si="95"/>
        <v>-25.462216124150828</v>
      </c>
      <c r="K7" s="6">
        <f t="shared" si="96"/>
        <v>2468.3515647467625</v>
      </c>
      <c r="L7" s="6">
        <f t="shared" si="97"/>
        <v>40882.062036090749</v>
      </c>
      <c r="M7" s="7">
        <f t="shared" si="687"/>
        <v>1.9125828912877431E-2</v>
      </c>
      <c r="N7" s="7">
        <f t="shared" si="688"/>
        <v>2.8093623071703201E-2</v>
      </c>
      <c r="O7" s="6">
        <f t="shared" si="1"/>
        <v>0</v>
      </c>
      <c r="P7" s="6"/>
      <c r="Q7" s="6">
        <f t="shared" si="98"/>
        <v>0</v>
      </c>
      <c r="R7" s="6">
        <f t="shared" si="99"/>
        <v>54.732575858270472</v>
      </c>
      <c r="S7" s="6">
        <f t="shared" si="100"/>
        <v>-33.90799082135127</v>
      </c>
      <c r="T7" s="6">
        <f t="shared" si="101"/>
        <v>-26.816324718745445</v>
      </c>
      <c r="U7" s="6">
        <f t="shared" si="102"/>
        <v>1022.4406112968168</v>
      </c>
      <c r="V7" s="6">
        <f t="shared" si="2"/>
        <v>41898.510907705742</v>
      </c>
      <c r="W7" s="7">
        <f>V7/V13</f>
        <v>1.9132133895378732E-2</v>
      </c>
      <c r="X7" s="7">
        <f>V7/($V$8)</f>
        <v>2.8093623071703207E-2</v>
      </c>
      <c r="Y7" s="6">
        <f t="shared" si="3"/>
        <v>61.631490845217236</v>
      </c>
      <c r="Z7" s="6">
        <f>Z2*X7</f>
        <v>-530.307871231852</v>
      </c>
      <c r="AA7" s="6"/>
      <c r="AB7" s="6">
        <f t="shared" si="103"/>
        <v>-61.485130020917588</v>
      </c>
      <c r="AC7" s="6">
        <f t="shared" si="104"/>
        <v>86.517422688292172</v>
      </c>
      <c r="AD7" s="6">
        <f t="shared" si="105"/>
        <v>-0.14636082429964731</v>
      </c>
      <c r="AE7" s="6">
        <f t="shared" si="106"/>
        <v>-27.326618164108396</v>
      </c>
      <c r="AF7" s="6">
        <f t="shared" si="107"/>
        <v>-452.38829805916089</v>
      </c>
      <c r="AG7" s="6">
        <f>V7+SUM(Y7:AF7)</f>
        <v>40975.00554293891</v>
      </c>
      <c r="AH7" s="7">
        <f>AG7/AG13</f>
        <v>1.9053473531540736E-2</v>
      </c>
      <c r="AI7" s="7">
        <f t="shared" si="689"/>
        <v>2.8093623071703207E-2</v>
      </c>
      <c r="AJ7" s="6">
        <f t="shared" si="4"/>
        <v>0</v>
      </c>
      <c r="AK7" s="6">
        <f>AK2*AI7</f>
        <v>0</v>
      </c>
      <c r="AL7" s="6"/>
      <c r="AM7" s="6">
        <f t="shared" si="108"/>
        <v>-4.8967426976059693E-2</v>
      </c>
      <c r="AN7" s="6">
        <f t="shared" si="109"/>
        <v>215.03883602011595</v>
      </c>
      <c r="AO7" s="6">
        <f t="shared" si="110"/>
        <v>548.78100267646607</v>
      </c>
      <c r="AP7" s="6">
        <f t="shared" si="111"/>
        <v>-26.838722816528279</v>
      </c>
      <c r="AQ7" s="6">
        <f t="shared" si="112"/>
        <v>1014.518774708859</v>
      </c>
      <c r="AR7" s="6">
        <f>AG7+SUM(AJ7:AQ7)</f>
        <v>42726.456466100848</v>
      </c>
      <c r="AS7" s="7">
        <f>AR7/AR13</f>
        <v>1.9053473601309753E-2</v>
      </c>
      <c r="AT7" s="7">
        <f t="shared" si="113"/>
        <v>2.8093623071703204E-2</v>
      </c>
      <c r="AU7" s="6">
        <f t="shared" si="5"/>
        <v>0</v>
      </c>
      <c r="AV7" s="6">
        <f>AV2*AT7</f>
        <v>0</v>
      </c>
      <c r="AW7" s="6"/>
      <c r="AX7" s="6">
        <f t="shared" si="114"/>
        <v>0</v>
      </c>
      <c r="AY7" s="6">
        <f t="shared" si="115"/>
        <v>67.131865678438686</v>
      </c>
      <c r="AZ7" s="6">
        <f t="shared" si="116"/>
        <v>41.90582876924865</v>
      </c>
      <c r="BA7" s="6">
        <f t="shared" si="117"/>
        <v>-27.714420561521113</v>
      </c>
      <c r="BB7" s="6">
        <f t="shared" si="118"/>
        <v>317.5129906690421</v>
      </c>
      <c r="BC7" s="6">
        <f>AR7+SUM(AU7:BB7)</f>
        <v>43125.29273065606</v>
      </c>
      <c r="BD7" s="7">
        <f>BC7/BC13</f>
        <v>1.9069885816026928E-2</v>
      </c>
      <c r="BE7" s="7">
        <f>BC7/BC8</f>
        <v>2.8093623071703211E-2</v>
      </c>
      <c r="BF7" s="6">
        <f t="shared" si="6"/>
        <v>0</v>
      </c>
      <c r="BG7" s="6">
        <f>BG2*BE7</f>
        <v>0</v>
      </c>
      <c r="BH7" s="6"/>
      <c r="BI7" s="6">
        <f t="shared" si="119"/>
        <v>0</v>
      </c>
      <c r="BJ7" s="6">
        <f t="shared" si="7"/>
        <v>56.226604834264592</v>
      </c>
      <c r="BK7" s="6">
        <f t="shared" si="120"/>
        <v>0</v>
      </c>
      <c r="BL7" s="6">
        <f t="shared" si="121"/>
        <v>-27.919266328954222</v>
      </c>
      <c r="BM7" s="6">
        <f t="shared" si="122"/>
        <v>860.22614905917294</v>
      </c>
      <c r="BN7" s="6">
        <f>BC7+SUM(BF7:BM7)</f>
        <v>44013.826218220544</v>
      </c>
      <c r="BO7" s="7">
        <f>BN7/BN13</f>
        <v>1.9069885850864908E-2</v>
      </c>
      <c r="BP7" s="7">
        <f t="shared" si="123"/>
        <v>2.8093623071703207E-2</v>
      </c>
      <c r="BQ7" s="6">
        <f t="shared" si="8"/>
        <v>313.19999123743509</v>
      </c>
      <c r="BR7" s="6">
        <f>BR2*BP7</f>
        <v>0</v>
      </c>
      <c r="BS7" s="8"/>
      <c r="BT7" s="8">
        <f t="shared" si="124"/>
        <v>-311.28537469800824</v>
      </c>
      <c r="BU7" s="8">
        <f t="shared" si="125"/>
        <v>61.717206471163664</v>
      </c>
      <c r="BV7" s="8">
        <f t="shared" si="126"/>
        <v>218.52105916962694</v>
      </c>
      <c r="BW7" s="8">
        <f t="shared" si="127"/>
        <v>-28.36359472028392</v>
      </c>
      <c r="BX7" s="8">
        <f t="shared" si="128"/>
        <v>244.98453046373072</v>
      </c>
      <c r="BY7" s="8">
        <f>BN7+SUM(BQ7:BX7)</f>
        <v>44512.600036144206</v>
      </c>
      <c r="BZ7" s="7">
        <f>BY7/BY13</f>
        <v>1.9074339188057992E-2</v>
      </c>
      <c r="CA7" s="7">
        <f t="shared" si="129"/>
        <v>2.8093623071703211E-2</v>
      </c>
      <c r="CB7" s="6">
        <f t="shared" si="9"/>
        <v>0</v>
      </c>
      <c r="CC7" s="6">
        <f>CC2*CA7</f>
        <v>0</v>
      </c>
      <c r="CD7" s="8"/>
      <c r="CE7" s="8">
        <f t="shared" si="130"/>
        <v>0</v>
      </c>
      <c r="CF7" s="8">
        <f t="shared" si="131"/>
        <v>58.58168274453935</v>
      </c>
      <c r="CG7" s="8">
        <f t="shared" si="132"/>
        <v>0</v>
      </c>
      <c r="CH7" s="8">
        <f t="shared" si="133"/>
        <v>-28.6143699329652</v>
      </c>
      <c r="CI7" s="8">
        <f t="shared" si="134"/>
        <v>1266.9973396086177</v>
      </c>
      <c r="CJ7" s="8">
        <f>BY7+SUM(CB7:CI7)</f>
        <v>45809.564688564395</v>
      </c>
      <c r="CK7" s="7">
        <f>CJ7/CJ13</f>
        <v>1.9074339193516584E-2</v>
      </c>
      <c r="CL7" s="7">
        <f t="shared" si="135"/>
        <v>2.8093623071703207E-2</v>
      </c>
      <c r="CM7" s="6">
        <f t="shared" si="10"/>
        <v>3116.2859974423022</v>
      </c>
      <c r="CN7" s="6">
        <f>CN2*CL7</f>
        <v>0</v>
      </c>
      <c r="CO7" s="8"/>
      <c r="CP7" s="8">
        <f t="shared" si="136"/>
        <v>-3116.2859974423022</v>
      </c>
      <c r="CQ7" s="8">
        <f t="shared" si="137"/>
        <v>64.24580778481868</v>
      </c>
      <c r="CR7" s="8">
        <f t="shared" si="138"/>
        <v>397.88251361090272</v>
      </c>
      <c r="CS7" s="8">
        <f t="shared" si="139"/>
        <v>-29.2527880739609</v>
      </c>
      <c r="CT7" s="8">
        <f t="shared" si="140"/>
        <v>-972.52330440367678</v>
      </c>
      <c r="CU7" s="8">
        <f>CJ7+SUM(CM7:CT7)</f>
        <v>45269.916917482478</v>
      </c>
      <c r="CV7" s="7">
        <f>CU7/CU13</f>
        <v>1.9080488943640121E-2</v>
      </c>
      <c r="CW7" s="7">
        <f>CU7/($CU$8)</f>
        <v>2.8093623071703207E-2</v>
      </c>
      <c r="CX7" s="6">
        <f t="shared" si="11"/>
        <v>131.09612458017872</v>
      </c>
      <c r="CY7" s="6">
        <f>CY2*CW7</f>
        <v>0</v>
      </c>
      <c r="CZ7" s="8"/>
      <c r="DA7" s="8">
        <f t="shared" si="141"/>
        <v>-131.18160517064624</v>
      </c>
      <c r="DB7" s="8">
        <f t="shared" si="142"/>
        <v>131.61091617187816</v>
      </c>
      <c r="DC7" s="8">
        <f t="shared" si="143"/>
        <v>0</v>
      </c>
      <c r="DD7" s="8">
        <f t="shared" si="144"/>
        <v>-28.984979949394269</v>
      </c>
      <c r="DE7" s="8">
        <f t="shared" si="145"/>
        <v>-631.81184878097645</v>
      </c>
      <c r="DF7" s="8">
        <f>CU7+SUM(CX7:DE7)</f>
        <v>44740.645524333515</v>
      </c>
      <c r="DG7" s="7">
        <f>DF7/DF13</f>
        <v>1.908048911640502E-2</v>
      </c>
      <c r="DH7" s="7">
        <f t="shared" si="146"/>
        <v>2.8093623071703211E-2</v>
      </c>
      <c r="DI7" s="6">
        <f t="shared" si="12"/>
        <v>61.260390771803451</v>
      </c>
      <c r="DJ7" s="6">
        <f>DJ2*DH7</f>
        <v>-1590.9236136955562</v>
      </c>
      <c r="DK7" s="8"/>
      <c r="DL7" s="8">
        <f t="shared" si="147"/>
        <v>-61.260390771803451</v>
      </c>
      <c r="DM7" s="8">
        <f t="shared" si="148"/>
        <v>61.260390771803451</v>
      </c>
      <c r="DN7" s="8">
        <f t="shared" si="149"/>
        <v>0</v>
      </c>
      <c r="DO7" s="8">
        <f t="shared" si="150"/>
        <v>-28.720333827795166</v>
      </c>
      <c r="DP7" s="8">
        <f t="shared" si="151"/>
        <v>-469.09821343931418</v>
      </c>
      <c r="DQ7" s="8">
        <f>DF7+SUM(DI7:DP7)</f>
        <v>42713.163754142653</v>
      </c>
      <c r="DR7" s="7">
        <f>DQ7/DQ13</f>
        <v>1.8395324350453126E-2</v>
      </c>
      <c r="DS7" s="7">
        <f>DQ7/($DQ$8)</f>
        <v>2.8093604593766461E-2</v>
      </c>
      <c r="DT7" s="6">
        <f t="shared" si="13"/>
        <v>71.674989939375038</v>
      </c>
      <c r="DU7" s="6">
        <f>DU2*DS7</f>
        <v>0</v>
      </c>
      <c r="DV7" s="8"/>
      <c r="DW7" s="8">
        <f t="shared" si="14"/>
        <v>-66.300795930390152</v>
      </c>
      <c r="DX7" s="8">
        <f t="shared" si="152"/>
        <v>71.821600674448163</v>
      </c>
      <c r="DY7" s="8">
        <f t="shared" si="153"/>
        <v>105.35333371342814</v>
      </c>
      <c r="DZ7" s="8">
        <f t="shared" si="154"/>
        <v>-27.478567608219869</v>
      </c>
      <c r="EA7" s="8">
        <f t="shared" si="155"/>
        <v>-2368.7613177767612</v>
      </c>
      <c r="EB7" s="8"/>
      <c r="EC7" s="8">
        <f>DQ7+SUM(DT7:EA7)</f>
        <v>40499.472997154531</v>
      </c>
      <c r="ED7" s="7">
        <f>EC7/EC13</f>
        <v>1.8395324392478953E-2</v>
      </c>
      <c r="EE7" s="7">
        <f>EC7/($EC$8)</f>
        <v>2.8093604593766461E-2</v>
      </c>
      <c r="EF7" s="6">
        <f t="shared" si="15"/>
        <v>66.387989919480844</v>
      </c>
      <c r="EG7" s="6">
        <f>EG2*EE7</f>
        <v>0</v>
      </c>
      <c r="EH7" s="8"/>
      <c r="EI7" s="8">
        <f t="shared" si="16"/>
        <v>-66.387989919480844</v>
      </c>
      <c r="EJ7" s="8">
        <f t="shared" si="156"/>
        <v>69.075914719709871</v>
      </c>
      <c r="EK7" s="8">
        <f t="shared" si="157"/>
        <v>2.859737130054778</v>
      </c>
      <c r="EL7" s="8">
        <f t="shared" si="158"/>
        <v>-26.371721002301751</v>
      </c>
      <c r="EM7" s="8">
        <f t="shared" si="159"/>
        <v>-2763.4263857122714</v>
      </c>
      <c r="EN7" s="8">
        <f>EC7+SUM(EF7:EM7)</f>
        <v>37781.610542289724</v>
      </c>
      <c r="EO7" s="7">
        <f>EN7/EN13</f>
        <v>1.839532438164531E-2</v>
      </c>
      <c r="EP7" s="7">
        <f>EN7/($EN$8)</f>
        <v>2.8093604593766464E-2</v>
      </c>
      <c r="EQ7" s="6">
        <f t="shared" si="17"/>
        <v>65.934729087618919</v>
      </c>
      <c r="ER7" s="6">
        <f>ER2*EP7</f>
        <v>0</v>
      </c>
      <c r="ES7" s="8"/>
      <c r="ET7" s="8">
        <f t="shared" si="18"/>
        <v>-65.934729087618919</v>
      </c>
      <c r="EU7" s="8">
        <f t="shared" si="160"/>
        <v>63.120060503983368</v>
      </c>
      <c r="EV7" s="8">
        <f t="shared" si="161"/>
        <v>-2.9248565766816044</v>
      </c>
      <c r="EW7" s="8">
        <f t="shared" si="162"/>
        <v>-25.012858374698393</v>
      </c>
      <c r="EX7" s="8">
        <f t="shared" si="163"/>
        <v>2987.1229101810354</v>
      </c>
      <c r="EY7" s="8">
        <f>EN7+SUM(EQ7:EX7)</f>
        <v>40803.915798023365</v>
      </c>
      <c r="EZ7" s="7">
        <f t="shared" si="164"/>
        <v>1.842762194741733E-2</v>
      </c>
      <c r="FA7" s="7">
        <f t="shared" si="165"/>
        <v>2.8093604593766461E-2</v>
      </c>
      <c r="FB7" s="6">
        <f t="shared" si="19"/>
        <v>87.258291169191054</v>
      </c>
      <c r="FC7" s="6">
        <f>FC2*FA7</f>
        <v>-484.82622408506245</v>
      </c>
      <c r="FD7" s="8"/>
      <c r="FE7" s="8">
        <f t="shared" si="20"/>
        <v>-170.55335368615107</v>
      </c>
      <c r="FF7" s="8">
        <f t="shared" si="166"/>
        <v>78.255845019219279</v>
      </c>
      <c r="FG7" s="8">
        <f t="shared" si="167"/>
        <v>21.799876763794703</v>
      </c>
      <c r="FH7" s="8">
        <f t="shared" si="168"/>
        <v>-26.534669946964112</v>
      </c>
      <c r="FI7" s="8">
        <f t="shared" si="169"/>
        <v>-585.55224520052411</v>
      </c>
      <c r="FJ7" s="8">
        <f>EY7+SUM(FB7:FI7)</f>
        <v>39723.763318056866</v>
      </c>
      <c r="FK7" s="7">
        <f t="shared" si="170"/>
        <v>1.8350562846833913E-2</v>
      </c>
      <c r="FL7" s="7">
        <f t="shared" si="171"/>
        <v>2.8093604593766454E-2</v>
      </c>
      <c r="FM7" s="6">
        <f t="shared" si="21"/>
        <v>217.46004191509286</v>
      </c>
      <c r="FN7" s="6">
        <f>FN2*FL7</f>
        <v>-484.82622408506234</v>
      </c>
      <c r="FO7" s="8"/>
      <c r="FP7" s="8">
        <f t="shared" si="22"/>
        <v>-217.63345473399545</v>
      </c>
      <c r="FQ7" s="8">
        <f t="shared" si="172"/>
        <v>318.64963309324673</v>
      </c>
      <c r="FR7" s="8">
        <f t="shared" si="173"/>
        <v>175.19575958877886</v>
      </c>
      <c r="FS7" s="8">
        <f t="shared" si="174"/>
        <v>-25.968982518325483</v>
      </c>
      <c r="FT7" s="8">
        <f t="shared" si="175"/>
        <v>-707.4683319058455</v>
      </c>
      <c r="FU7" s="8">
        <f>FJ7+SUM(FM7:FT7)</f>
        <v>38999.171759410754</v>
      </c>
      <c r="FV7" s="7">
        <f>FU7/$FU$13</f>
        <v>1.8271785973636635E-2</v>
      </c>
      <c r="FW7" s="7">
        <f t="shared" si="177"/>
        <v>2.8093604593766454E-2</v>
      </c>
      <c r="FX7" s="6">
        <f t="shared" si="23"/>
        <v>182.82986578438474</v>
      </c>
      <c r="FY7" s="6">
        <f>FY2*FW7</f>
        <v>0</v>
      </c>
      <c r="FZ7" s="8"/>
      <c r="GA7" s="8">
        <f t="shared" si="24"/>
        <v>-182.82986578438474</v>
      </c>
      <c r="GB7" s="8">
        <f t="shared" si="178"/>
        <v>82.24733835670979</v>
      </c>
      <c r="GC7" s="8">
        <f t="shared" si="179"/>
        <v>118.54862642197264</v>
      </c>
      <c r="GD7" s="8">
        <f t="shared" si="180"/>
        <v>-25.580500363091289</v>
      </c>
      <c r="GE7" s="8">
        <f t="shared" si="181"/>
        <v>1865.4115786420593</v>
      </c>
      <c r="GF7" s="8">
        <f>FU7+SUM(FX7:GE7)</f>
        <v>41039.798802468402</v>
      </c>
      <c r="GG7" s="7">
        <f t="shared" si="182"/>
        <v>1.8271786021407561E-2</v>
      </c>
      <c r="GH7" s="7">
        <f t="shared" si="183"/>
        <v>2.8093604593766454E-2</v>
      </c>
      <c r="GI7" s="6">
        <f t="shared" si="25"/>
        <v>64.753382481266257</v>
      </c>
      <c r="GJ7" s="6">
        <f>GJ2*GH7</f>
        <v>0</v>
      </c>
      <c r="GK7" s="8"/>
      <c r="GL7" s="8">
        <f t="shared" si="26"/>
        <v>-64.950717770297459</v>
      </c>
      <c r="GM7" s="8">
        <f t="shared" si="184"/>
        <v>64.950717770297459</v>
      </c>
      <c r="GN7" s="8">
        <f t="shared" si="185"/>
        <v>0</v>
      </c>
      <c r="GO7" s="8">
        <f t="shared" si="186"/>
        <v>-26.600796961405983</v>
      </c>
      <c r="GP7" s="8">
        <f t="shared" si="187"/>
        <v>1149.1383861046118</v>
      </c>
      <c r="GQ7" s="8">
        <f>GF7+SUM(GI7:GP7)</f>
        <v>42227.08977409287</v>
      </c>
      <c r="GR7" s="7">
        <f t="shared" si="188"/>
        <v>1.8271785955075909E-2</v>
      </c>
      <c r="GS7" s="7">
        <f t="shared" si="189"/>
        <v>2.8093604593766454E-2</v>
      </c>
      <c r="GT7" s="6">
        <f t="shared" si="27"/>
        <v>88.180552608494096</v>
      </c>
      <c r="GU7" s="6">
        <f>GU2*GS7</f>
        <v>-484.82622408506234</v>
      </c>
      <c r="GV7" s="8"/>
      <c r="GW7" s="8">
        <f t="shared" si="28"/>
        <v>-88.385562046910053</v>
      </c>
      <c r="GX7" s="8">
        <f t="shared" si="190"/>
        <v>72.560002795499699</v>
      </c>
      <c r="GY7" s="8">
        <f t="shared" si="191"/>
        <v>179.4461135576432</v>
      </c>
      <c r="GZ7" s="8">
        <f t="shared" si="192"/>
        <v>-31.762393679287104</v>
      </c>
      <c r="HA7" s="8">
        <f t="shared" si="193"/>
        <v>170.88541640197104</v>
      </c>
      <c r="HB7" s="8">
        <f>GQ7+SUM(GT7:HA7)</f>
        <v>42133.18767964522</v>
      </c>
      <c r="HC7" s="7">
        <f t="shared" si="194"/>
        <v>1.821355880821077E-2</v>
      </c>
      <c r="HD7" s="7">
        <f t="shared" si="195"/>
        <v>2.8093604593766457E-2</v>
      </c>
      <c r="HE7" s="6">
        <f t="shared" si="29"/>
        <v>60.993019330171983</v>
      </c>
      <c r="HF7" s="6">
        <f>HF2*HD7</f>
        <v>0</v>
      </c>
      <c r="HG7" s="8"/>
      <c r="HH7" s="8">
        <f t="shared" si="30"/>
        <v>-60.993019330171983</v>
      </c>
      <c r="HI7" s="8">
        <f t="shared" si="196"/>
        <v>60.993019330171983</v>
      </c>
      <c r="HJ7" s="8">
        <f t="shared" si="197"/>
        <v>0</v>
      </c>
      <c r="HK7" s="8">
        <f t="shared" si="198"/>
        <v>-27.12800303130145</v>
      </c>
      <c r="HL7" s="8">
        <f t="shared" si="199"/>
        <v>-262.48124218835596</v>
      </c>
      <c r="HM7" s="8">
        <f>HB7+SUM(HE7:HL7)</f>
        <v>41904.571453755736</v>
      </c>
      <c r="HN7" s="7">
        <f t="shared" si="200"/>
        <v>1.8252829535859421E-2</v>
      </c>
      <c r="HO7" s="7">
        <f t="shared" si="201"/>
        <v>2.8093604593766454E-2</v>
      </c>
      <c r="HP7" s="6">
        <f t="shared" si="31"/>
        <v>181.43969660507557</v>
      </c>
      <c r="HQ7" s="6">
        <f>HQ2*HO7</f>
        <v>0</v>
      </c>
      <c r="HR7" s="8"/>
      <c r="HS7" s="8">
        <f t="shared" si="32"/>
        <v>-187.96745603198497</v>
      </c>
      <c r="HT7" s="8">
        <f t="shared" si="202"/>
        <v>87.89303259231923</v>
      </c>
      <c r="HU7" s="8">
        <f t="shared" si="203"/>
        <v>-2.6222014911215643</v>
      </c>
      <c r="HV7" s="8">
        <f t="shared" si="204"/>
        <v>-27.026964693747047</v>
      </c>
      <c r="HW7" s="8">
        <f t="shared" si="205"/>
        <v>-2170.947555675938</v>
      </c>
      <c r="HX7" s="8">
        <f>HM7+SUM(HP7:HW7)</f>
        <v>39785.340005060338</v>
      </c>
      <c r="HY7" s="7">
        <f t="shared" si="206"/>
        <v>1.8256439355730403E-2</v>
      </c>
      <c r="HZ7" s="7">
        <f t="shared" si="207"/>
        <v>2.809360459376645E-2</v>
      </c>
      <c r="IA7" s="6">
        <f t="shared" si="33"/>
        <v>116.93961408480197</v>
      </c>
      <c r="IB7" s="6">
        <f>IB2*HZ7</f>
        <v>-484.82622408506228</v>
      </c>
      <c r="IC7" s="8"/>
      <c r="ID7" s="8">
        <f t="shared" si="34"/>
        <v>-98.683174729071567</v>
      </c>
      <c r="IE7" s="8">
        <f t="shared" si="208"/>
        <v>98.683174729071567</v>
      </c>
      <c r="IF7" s="8">
        <f t="shared" si="209"/>
        <v>2.3881248321230939</v>
      </c>
      <c r="IG7" s="8">
        <f t="shared" si="210"/>
        <v>-25.968324468378039</v>
      </c>
      <c r="IH7" s="8">
        <f t="shared" si="211"/>
        <v>1222.1913901276757</v>
      </c>
      <c r="II7" s="8">
        <f>HX7+SUM(IA7:IH7)</f>
        <v>40616.064585551496</v>
      </c>
      <c r="IJ7" s="7">
        <f t="shared" si="212"/>
        <v>1.8194968128586571E-2</v>
      </c>
      <c r="IK7" s="7">
        <f t="shared" si="213"/>
        <v>2.8093604593766454E-2</v>
      </c>
      <c r="IL7" s="6">
        <f t="shared" si="35"/>
        <v>72.572995726724258</v>
      </c>
      <c r="IM7" s="6">
        <f>IM2*IK7</f>
        <v>0</v>
      </c>
      <c r="IN7" s="8"/>
      <c r="IO7" s="8">
        <f t="shared" si="36"/>
        <v>-72.572995726724258</v>
      </c>
      <c r="IP7" s="8">
        <f t="shared" si="214"/>
        <v>72.572995726724258</v>
      </c>
      <c r="IQ7" s="8">
        <f t="shared" si="215"/>
        <v>-18.219895234922735</v>
      </c>
      <c r="IR7" s="8">
        <f t="shared" si="216"/>
        <v>-26.363417120234228</v>
      </c>
      <c r="IS7" s="8">
        <f t="shared" si="217"/>
        <v>270.55644682686301</v>
      </c>
      <c r="IT7" s="8">
        <f>II7+SUM(IL7:IS7)</f>
        <v>40914.610715749928</v>
      </c>
      <c r="IU7" s="7">
        <f t="shared" si="218"/>
        <v>1.8194968111338691E-2</v>
      </c>
      <c r="IV7" s="7">
        <f t="shared" si="219"/>
        <v>2.8093604593766457E-2</v>
      </c>
      <c r="IW7" s="6">
        <f t="shared" si="37"/>
        <v>197.27712225037862</v>
      </c>
      <c r="IX7" s="6">
        <f>IX2*IV7</f>
        <v>0</v>
      </c>
      <c r="IY7" s="8"/>
      <c r="IZ7" s="8">
        <f t="shared" si="38"/>
        <v>-197.5882562050825</v>
      </c>
      <c r="JA7" s="8">
        <f t="shared" si="220"/>
        <v>59.788665213858934</v>
      </c>
      <c r="JB7" s="8">
        <f t="shared" si="221"/>
        <v>31.355570495951078</v>
      </c>
      <c r="JC7" s="8">
        <f t="shared" si="222"/>
        <v>-26.512615833756062</v>
      </c>
      <c r="JD7" s="8">
        <f t="shared" si="223"/>
        <v>618.29449227162911</v>
      </c>
      <c r="JE7" s="8"/>
      <c r="JF7" s="8">
        <v>41597.230000000003</v>
      </c>
      <c r="JG7" s="7">
        <f t="shared" si="224"/>
        <v>1.8194970012889507E-2</v>
      </c>
      <c r="JH7" s="7">
        <f t="shared" si="225"/>
        <v>2.8093613152917016E-2</v>
      </c>
      <c r="JI7" s="6">
        <f t="shared" si="226"/>
        <v>72.480208895445742</v>
      </c>
      <c r="JJ7" s="6">
        <f>JJ2*JH7</f>
        <v>0</v>
      </c>
      <c r="JK7" s="8"/>
      <c r="JL7" s="8">
        <f t="shared" si="39"/>
        <v>-72.462013925432856</v>
      </c>
      <c r="JM7" s="8">
        <f t="shared" si="227"/>
        <v>72.462013925432856</v>
      </c>
      <c r="JN7" s="8">
        <f t="shared" si="228"/>
        <v>1.5638576726078532</v>
      </c>
      <c r="JO7" s="8">
        <f t="shared" si="229"/>
        <v>-26.853956242023624</v>
      </c>
      <c r="JP7" s="8">
        <f t="shared" si="230"/>
        <v>821.44922092042327</v>
      </c>
      <c r="JQ7" s="8">
        <f>JF7+SUM(JI7:JP7)</f>
        <v>42465.869331246453</v>
      </c>
      <c r="JR7" s="7">
        <f t="shared" si="231"/>
        <v>1.81949700128895E-2</v>
      </c>
      <c r="JS7" s="7">
        <f t="shared" si="232"/>
        <v>2.8093613152917012E-2</v>
      </c>
      <c r="JT7" s="6">
        <f t="shared" si="233"/>
        <v>55.570167664866467</v>
      </c>
      <c r="JU7" s="6">
        <f>JU2*JS7</f>
        <v>0</v>
      </c>
      <c r="JV7" s="8"/>
      <c r="JW7" s="8">
        <f t="shared" si="40"/>
        <v>-55.570167664866467</v>
      </c>
      <c r="JX7" s="8">
        <f t="shared" si="234"/>
        <v>55.570167664866467</v>
      </c>
      <c r="JY7" s="8">
        <f t="shared" si="235"/>
        <v>0</v>
      </c>
      <c r="JZ7" s="8">
        <f t="shared" si="236"/>
        <v>-27.288270176231286</v>
      </c>
      <c r="KA7" s="8">
        <f t="shared" si="237"/>
        <v>-362.41177950953619</v>
      </c>
      <c r="KB7" s="8">
        <f>JQ7+SUM(JT7:KA7)</f>
        <v>42131.739449225555</v>
      </c>
      <c r="KC7" s="7">
        <f t="shared" si="238"/>
        <v>1.81949700128895E-2</v>
      </c>
      <c r="KD7" s="7">
        <f t="shared" si="239"/>
        <v>2.8093613152917016E-2</v>
      </c>
      <c r="KE7" s="6">
        <f t="shared" si="240"/>
        <v>87.541277273315117</v>
      </c>
      <c r="KF7" s="6">
        <f>KF2*KD7</f>
        <v>-502.17333510839165</v>
      </c>
      <c r="KG7" s="8"/>
      <c r="KH7" s="8">
        <f t="shared" si="41"/>
        <v>-87.758889114669273</v>
      </c>
      <c r="KI7" s="8">
        <f t="shared" si="241"/>
        <v>87.758889114669273</v>
      </c>
      <c r="KJ7" s="8">
        <f t="shared" si="242"/>
        <v>-16.751744991467103</v>
      </c>
      <c r="KK7" s="8">
        <f t="shared" si="243"/>
        <v>-27.121058401812828</v>
      </c>
      <c r="KL7" s="8">
        <f t="shared" si="244"/>
        <v>379.7805159341404</v>
      </c>
      <c r="KM7" s="8"/>
      <c r="KN7" s="8">
        <f>KB7+SUM(KE7:KL7)</f>
        <v>42053.015103931342</v>
      </c>
      <c r="KO7" s="7">
        <f t="shared" si="245"/>
        <v>1.8167851133810302E-2</v>
      </c>
      <c r="KP7" s="7">
        <f t="shared" si="246"/>
        <v>2.8093613152917019E-2</v>
      </c>
      <c r="KQ7" s="6">
        <f t="shared" si="247"/>
        <v>60.049108281515167</v>
      </c>
      <c r="KR7" s="6">
        <f>KR2*KP7</f>
        <v>-502.17333510839171</v>
      </c>
      <c r="KS7" s="8"/>
      <c r="KT7" s="8">
        <f t="shared" si="42"/>
        <v>-58.193443966707775</v>
      </c>
      <c r="KU7" s="8">
        <f t="shared" si="248"/>
        <v>338.91108890459623</v>
      </c>
      <c r="KV7" s="8">
        <f t="shared" si="249"/>
        <v>358.98111405211648</v>
      </c>
      <c r="KW7" s="8">
        <f t="shared" si="250"/>
        <v>-27.072641688536084</v>
      </c>
      <c r="KX7" s="8">
        <f t="shared" si="251"/>
        <v>6.1102116933230803</v>
      </c>
      <c r="KY7" s="10">
        <f>KN7+SUM(KQ7:KX7)</f>
        <v>42229.627206099256</v>
      </c>
      <c r="KZ7" s="54">
        <f t="shared" si="252"/>
        <v>1.8096812289339282E-2</v>
      </c>
      <c r="LA7" s="54">
        <f t="shared" si="253"/>
        <v>2.8093613152917019E-2</v>
      </c>
      <c r="LB7" s="48">
        <f t="shared" si="254"/>
        <v>0</v>
      </c>
      <c r="LC7" s="48">
        <f>LC2*LA7</f>
        <v>0</v>
      </c>
      <c r="LD7" s="10"/>
      <c r="LE7" s="10">
        <f t="shared" si="43"/>
        <v>0.21643787498049782</v>
      </c>
      <c r="LF7" s="10">
        <f t="shared" si="255"/>
        <v>82.440028384085096</v>
      </c>
      <c r="LG7" s="10">
        <f t="shared" si="256"/>
        <v>378.94562062565853</v>
      </c>
      <c r="LH7" s="10">
        <f t="shared" si="257"/>
        <v>-27.137436804724505</v>
      </c>
      <c r="LI7" s="10">
        <f t="shared" si="258"/>
        <v>1119.3776002845898</v>
      </c>
      <c r="LJ7" s="10"/>
      <c r="LK7" s="10">
        <f>KY7+SUM(LB7:LI7)</f>
        <v>43783.469456463848</v>
      </c>
      <c r="LL7" s="54">
        <f>LK7/$LK$13</f>
        <v>1.8111653290565136E-2</v>
      </c>
      <c r="LM7" s="52">
        <f t="shared" si="259"/>
        <v>2.8093613152917019E-2</v>
      </c>
      <c r="LN7" s="48">
        <f t="shared" si="260"/>
        <v>0</v>
      </c>
      <c r="LO7" s="48">
        <f>LO2*LM7</f>
        <v>0</v>
      </c>
      <c r="LP7" s="10"/>
      <c r="LQ7" s="10">
        <f t="shared" si="44"/>
        <v>86.528423595674937</v>
      </c>
      <c r="LR7" s="10">
        <f t="shared" si="261"/>
        <v>56.199735694491999</v>
      </c>
      <c r="LS7" s="10">
        <f t="shared" si="262"/>
        <v>280.37491313313291</v>
      </c>
      <c r="LT7" s="10">
        <f t="shared" si="263"/>
        <v>-27.919294663939063</v>
      </c>
      <c r="LU7" s="10">
        <f t="shared" si="264"/>
        <v>-197.37210396699939</v>
      </c>
      <c r="LV7" s="10"/>
      <c r="LW7" s="10">
        <f>LK7+SUM(LN7:LU7)</f>
        <v>43981.281130256211</v>
      </c>
      <c r="LX7" s="54">
        <f t="shared" si="265"/>
        <v>1.8111653290565136E-2</v>
      </c>
      <c r="LY7" s="52">
        <f t="shared" si="266"/>
        <v>2.8093613152917019E-2</v>
      </c>
      <c r="LZ7" s="48">
        <f t="shared" si="267"/>
        <v>0</v>
      </c>
      <c r="MA7" s="48">
        <f>MA2*LY7</f>
        <v>-502.17333510839171</v>
      </c>
      <c r="MB7" s="10"/>
      <c r="MC7" s="10">
        <f t="shared" si="45"/>
        <v>-352.15900201802458</v>
      </c>
      <c r="MD7" s="10">
        <f t="shared" si="268"/>
        <v>70.942983706077825</v>
      </c>
      <c r="ME7" s="10">
        <f t="shared" si="269"/>
        <v>26.958833689940395</v>
      </c>
      <c r="MF7" s="10">
        <f t="shared" si="270"/>
        <v>-28.018184290905548</v>
      </c>
      <c r="MG7" s="10">
        <f t="shared" si="271"/>
        <v>686.43999107293234</v>
      </c>
      <c r="MH7" s="10"/>
      <c r="MI7" s="10">
        <f>LW7+SUM(LZ7:MG7)</f>
        <v>43883.272417307839</v>
      </c>
      <c r="MJ7" s="54">
        <f t="shared" si="272"/>
        <v>1.8038310282680159E-2</v>
      </c>
      <c r="MK7" s="52">
        <f t="shared" si="273"/>
        <v>2.8093613152917019E-2</v>
      </c>
      <c r="ML7" s="48">
        <f t="shared" si="274"/>
        <v>0</v>
      </c>
      <c r="MM7" s="48">
        <f>MM2*MK7</f>
        <v>0</v>
      </c>
      <c r="MN7" s="10"/>
      <c r="MO7" s="10">
        <f t="shared" si="46"/>
        <v>0</v>
      </c>
      <c r="MP7" s="10">
        <f t="shared" si="275"/>
        <v>56.400023994650397</v>
      </c>
      <c r="MQ7" s="10">
        <f t="shared" si="276"/>
        <v>1197.4618639802443</v>
      </c>
      <c r="MR7" s="10">
        <f t="shared" si="277"/>
        <v>-27.944769906825275</v>
      </c>
      <c r="MS7" s="10">
        <f t="shared" si="278"/>
        <v>-722.50702121177949</v>
      </c>
      <c r="MT7" s="10"/>
      <c r="MU7" s="10">
        <f>MI7+SUM(ML7:MS7)</f>
        <v>44386.682514164131</v>
      </c>
      <c r="MV7" s="54">
        <f t="shared" si="279"/>
        <v>1.8038310282680159E-2</v>
      </c>
      <c r="MW7" s="52">
        <f t="shared" si="280"/>
        <v>2.8093613152917019E-2</v>
      </c>
      <c r="MX7" s="48">
        <f t="shared" si="281"/>
        <v>0</v>
      </c>
      <c r="MY7" s="48">
        <f>MY2*MW7</f>
        <v>0</v>
      </c>
      <c r="MZ7" s="10"/>
      <c r="NA7" s="10">
        <f t="shared" si="47"/>
        <v>0</v>
      </c>
      <c r="NB7" s="10">
        <f t="shared" si="282"/>
        <v>76.091906180943852</v>
      </c>
      <c r="NC7" s="10">
        <f t="shared" si="283"/>
        <v>46.288829548796862</v>
      </c>
      <c r="ND7" s="10">
        <f t="shared" si="284"/>
        <v>-32.705981905938707</v>
      </c>
      <c r="NE7" s="10">
        <f t="shared" si="285"/>
        <v>133.42811847926535</v>
      </c>
      <c r="NF7" s="10"/>
      <c r="NG7" s="10">
        <f>MU7+SUM(MX7:NE7)</f>
        <v>44609.7853864672</v>
      </c>
      <c r="NH7" s="54">
        <f t="shared" si="286"/>
        <v>1.8038310282680159E-2</v>
      </c>
      <c r="NI7" s="52">
        <f t="shared" si="287"/>
        <v>2.8093613152917019E-2</v>
      </c>
      <c r="NJ7" s="48">
        <f t="shared" si="288"/>
        <v>0</v>
      </c>
      <c r="NK7" s="48">
        <f>NK2*NI7</f>
        <v>0</v>
      </c>
      <c r="NL7" s="10"/>
      <c r="NM7" s="10">
        <f t="shared" si="48"/>
        <v>0</v>
      </c>
      <c r="NN7" s="10">
        <f t="shared" si="289"/>
        <v>69.380572457169862</v>
      </c>
      <c r="NO7" s="10">
        <f t="shared" si="290"/>
        <v>12.775994023913876</v>
      </c>
      <c r="NP7" s="10">
        <f t="shared" si="291"/>
        <v>-28.308061475918453</v>
      </c>
      <c r="NQ7" s="10">
        <f t="shared" si="292"/>
        <v>-844.49885097182573</v>
      </c>
      <c r="NR7" s="10"/>
      <c r="NS7" s="10">
        <f>NG7+SUM(NJ7:NQ7)</f>
        <v>43819.135040500536</v>
      </c>
      <c r="NT7" s="54">
        <f t="shared" si="293"/>
        <v>1.8038310282680155E-2</v>
      </c>
      <c r="NU7" s="52">
        <f t="shared" si="294"/>
        <v>2.8093613152917016E-2</v>
      </c>
      <c r="NV7" s="48">
        <f t="shared" si="295"/>
        <v>0</v>
      </c>
      <c r="NW7" s="48">
        <f>NW2*NU7</f>
        <v>-502.17333510839165</v>
      </c>
      <c r="NX7" s="10"/>
      <c r="NY7" s="10">
        <f t="shared" si="49"/>
        <v>0</v>
      </c>
      <c r="NZ7" s="10">
        <f t="shared" si="296"/>
        <v>78.352106459363654</v>
      </c>
      <c r="OA7" s="10">
        <f t="shared" si="297"/>
        <v>90.90442543577231</v>
      </c>
      <c r="OB7" s="10">
        <f t="shared" si="298"/>
        <v>-27.912842097624928</v>
      </c>
      <c r="OC7" s="10">
        <f t="shared" si="299"/>
        <v>988.36213194962136</v>
      </c>
      <c r="OD7" s="10"/>
      <c r="OE7" s="10">
        <f>NS7+SUM(NV7:OC7)</f>
        <v>44446.667527139274</v>
      </c>
      <c r="OF7" s="54">
        <f>OE7/$OE$13</f>
        <v>1.8018415872178433E-2</v>
      </c>
      <c r="OG7" s="52">
        <f>OE7/$OE$8</f>
        <v>2.8093613152917016E-2</v>
      </c>
      <c r="OH7" s="48">
        <f t="shared" si="300"/>
        <v>0</v>
      </c>
      <c r="OI7" s="48">
        <f>OI2*OG7</f>
        <v>0</v>
      </c>
      <c r="OJ7" s="10"/>
      <c r="OK7" s="10">
        <f t="shared" si="50"/>
        <v>0</v>
      </c>
      <c r="OL7" s="10">
        <f>OL$2*OF7</f>
        <v>53.269284316190877</v>
      </c>
      <c r="OM7" s="10">
        <f t="shared" si="301"/>
        <v>-42.649950737763795</v>
      </c>
      <c r="ON7" s="10">
        <f t="shared" si="302"/>
        <v>-28.219902386529697</v>
      </c>
      <c r="OO7" s="10">
        <f t="shared" si="303"/>
        <v>-716.69762678522977</v>
      </c>
      <c r="OP7" s="10"/>
      <c r="OQ7" s="10">
        <f>OE7+SUM(OH7:OO7)</f>
        <v>43712.369331545939</v>
      </c>
      <c r="OR7" s="54">
        <f t="shared" si="691"/>
        <v>2.0561016137390122E-2</v>
      </c>
      <c r="OS7" s="52">
        <f t="shared" si="692"/>
        <v>2.8093613152917016E-2</v>
      </c>
      <c r="OT7" s="48">
        <f t="shared" si="304"/>
        <v>0</v>
      </c>
      <c r="OU7" s="48">
        <f>OU2*OS7</f>
        <v>-4388.8775175443643</v>
      </c>
      <c r="OV7" s="48">
        <f t="shared" si="305"/>
        <v>-500.79674806389875</v>
      </c>
      <c r="OW7" s="10"/>
      <c r="OX7" s="10">
        <f t="shared" si="51"/>
        <v>0</v>
      </c>
      <c r="OY7" s="10">
        <f>OY$2*OR7</f>
        <v>79.618422788815778</v>
      </c>
      <c r="OZ7" s="10">
        <f t="shared" si="306"/>
        <v>362.56946319399407</v>
      </c>
      <c r="PA7" s="10">
        <f t="shared" si="307"/>
        <v>-28.698860714407758</v>
      </c>
      <c r="PB7" s="10">
        <f t="shared" si="308"/>
        <v>1008.2826235143737</v>
      </c>
      <c r="PC7" s="10"/>
      <c r="PD7" s="10">
        <f>OQ7+SUM(OT7:PB7)</f>
        <v>40244.466714720453</v>
      </c>
      <c r="PE7" s="54">
        <f t="shared" si="309"/>
        <v>2.2391551867786713E-2</v>
      </c>
      <c r="PF7" s="52">
        <f t="shared" si="310"/>
        <v>2.8093613152917012E-2</v>
      </c>
      <c r="PG7" s="48">
        <f t="shared" si="311"/>
        <v>0</v>
      </c>
      <c r="PH7" s="48">
        <f>PH2*PF7</f>
        <v>0</v>
      </c>
      <c r="PI7" s="48">
        <f t="shared" si="312"/>
        <v>0</v>
      </c>
      <c r="PJ7" s="10"/>
      <c r="PK7" s="10">
        <f t="shared" si="52"/>
        <v>0</v>
      </c>
      <c r="PL7" s="10">
        <f>PL$2*PE7</f>
        <v>51.42264669540954</v>
      </c>
      <c r="PM7" s="10">
        <f t="shared" si="313"/>
        <v>0</v>
      </c>
      <c r="PN7" s="10">
        <f t="shared" si="314"/>
        <v>-26.819033418604182</v>
      </c>
      <c r="PO7" s="10">
        <f t="shared" si="315"/>
        <v>1100.9160262316848</v>
      </c>
      <c r="PP7" s="10">
        <f>PD7+SUM(PG7:PO7)</f>
        <v>41369.986354228946</v>
      </c>
      <c r="PQ7" s="10"/>
      <c r="PR7" s="10">
        <f>PD7+SUM(PG7:PO7)</f>
        <v>41369.986354228946</v>
      </c>
      <c r="PS7" s="54">
        <f t="shared" si="316"/>
        <v>2.2391551867786717E-2</v>
      </c>
      <c r="PT7" s="52">
        <f t="shared" si="317"/>
        <v>2.8093613152917016E-2</v>
      </c>
      <c r="PU7" s="48">
        <f t="shared" si="318"/>
        <v>70.353136390992475</v>
      </c>
      <c r="PV7" s="48">
        <f>PV2*PT7</f>
        <v>0</v>
      </c>
      <c r="PW7" s="48">
        <f t="shared" si="319"/>
        <v>0</v>
      </c>
      <c r="PX7" s="10"/>
      <c r="PY7" s="10">
        <f t="shared" si="53"/>
        <v>-70.539434102532454</v>
      </c>
      <c r="PZ7" s="10">
        <f>PZ$2*PS7</f>
        <v>70.539434102532454</v>
      </c>
      <c r="QA7" s="10">
        <f t="shared" si="320"/>
        <v>75.590296457349112</v>
      </c>
      <c r="QB7" s="10">
        <f t="shared" si="321"/>
        <v>-27.568926490656363</v>
      </c>
      <c r="QC7" s="10">
        <f t="shared" si="322"/>
        <v>469.03292607278553</v>
      </c>
      <c r="QD7" s="10"/>
      <c r="QE7" s="10">
        <f>PR7+SUM(PU7:QC7)</f>
        <v>41957.393786659413</v>
      </c>
      <c r="QF7" s="54">
        <f t="shared" si="323"/>
        <v>2.2391551867786717E-2</v>
      </c>
      <c r="QG7" s="52">
        <f t="shared" si="324"/>
        <v>2.8093613152917016E-2</v>
      </c>
      <c r="QH7" s="48">
        <f t="shared" si="325"/>
        <v>0</v>
      </c>
      <c r="QI7" s="48">
        <f>QI2*QG7</f>
        <v>-6059.9328251499646</v>
      </c>
      <c r="QJ7" s="48">
        <f t="shared" si="326"/>
        <v>-500.79674806389875</v>
      </c>
      <c r="QK7" s="10"/>
      <c r="QL7" s="10">
        <f t="shared" si="54"/>
        <v>0</v>
      </c>
      <c r="QM7" s="10">
        <f>QM$2*QF7</f>
        <v>165.88758809697921</v>
      </c>
      <c r="QN7" s="10">
        <f t="shared" si="327"/>
        <v>840.14043053114199</v>
      </c>
      <c r="QO7" s="10">
        <f t="shared" si="328"/>
        <v>-27.960330817305273</v>
      </c>
      <c r="QP7" s="10">
        <f t="shared" si="329"/>
        <v>-538.82022794807904</v>
      </c>
      <c r="QQ7" s="10"/>
      <c r="QR7" s="10">
        <f>QE7+SUM(QH7:QP7)</f>
        <v>35835.911673308285</v>
      </c>
      <c r="QS7" s="54">
        <f t="shared" si="330"/>
        <v>2.1719673163877778E-2</v>
      </c>
      <c r="QT7" s="52">
        <f t="shared" si="331"/>
        <v>2.8093613152917012E-2</v>
      </c>
      <c r="QU7" s="48">
        <f t="shared" si="332"/>
        <v>0</v>
      </c>
      <c r="QV7" s="48">
        <f>QV2*QT7</f>
        <v>-3574.5397523982824</v>
      </c>
      <c r="QW7" s="48">
        <f t="shared" si="333"/>
        <v>0</v>
      </c>
      <c r="QX7" s="10"/>
      <c r="QY7" s="10">
        <f t="shared" si="55"/>
        <v>0</v>
      </c>
      <c r="QZ7" s="10">
        <f>QZ$2*QS7</f>
        <v>63.163633118067885</v>
      </c>
      <c r="RA7" s="10">
        <f t="shared" si="334"/>
        <v>518.01268458136349</v>
      </c>
      <c r="RB7" s="10">
        <f t="shared" si="335"/>
        <v>-23.880997840415255</v>
      </c>
      <c r="RC7" s="10">
        <f t="shared" si="336"/>
        <v>-1383.258435623836</v>
      </c>
      <c r="RD7" s="10"/>
      <c r="RE7" s="10">
        <f>QR7+SUM(QU7:RC7)</f>
        <v>31435.408805145184</v>
      </c>
      <c r="RF7" s="54">
        <f t="shared" si="337"/>
        <v>2.1692044709876405E-2</v>
      </c>
      <c r="RG7" s="52">
        <f t="shared" si="338"/>
        <v>2.8093613152917016E-2</v>
      </c>
      <c r="RH7" s="48">
        <f t="shared" si="339"/>
        <v>0</v>
      </c>
      <c r="RI7" s="48">
        <v>25000</v>
      </c>
      <c r="RJ7" s="48">
        <f t="shared" si="340"/>
        <v>-702.34032882292536</v>
      </c>
      <c r="RK7" s="10"/>
      <c r="RL7" s="10">
        <f t="shared" si="56"/>
        <v>0</v>
      </c>
      <c r="RM7" s="10">
        <f>RM$2*RF7</f>
        <v>46.108610235313286</v>
      </c>
      <c r="RN7" s="10">
        <f t="shared" si="341"/>
        <v>0</v>
      </c>
      <c r="RO7" s="10">
        <f t="shared" si="342"/>
        <v>-20.948658337668942</v>
      </c>
      <c r="RP7" s="10">
        <f t="shared" si="343"/>
        <v>1025.9844738356626</v>
      </c>
      <c r="RQ7" s="10"/>
      <c r="RR7" s="10">
        <f>RE7+SUM(RH7:RP7)</f>
        <v>56784.212902055573</v>
      </c>
      <c r="RS7" s="54">
        <f t="shared" si="344"/>
        <v>3.8006844902458183E-2</v>
      </c>
      <c r="RT7" s="52">
        <f>RR7/$RR$8</f>
        <v>4.9105662245107602E-2</v>
      </c>
      <c r="RU7" s="48">
        <f t="shared" si="345"/>
        <v>0</v>
      </c>
      <c r="RV7" s="48">
        <f t="shared" si="346"/>
        <v>-1718.6981785787661</v>
      </c>
      <c r="RW7" s="48">
        <f t="shared" si="347"/>
        <v>-875.35753518128809</v>
      </c>
      <c r="RX7" s="10"/>
      <c r="RY7" s="10">
        <f t="shared" si="57"/>
        <v>0</v>
      </c>
      <c r="RZ7" s="10">
        <f>RZ$2*RS7</f>
        <v>104.65982887634813</v>
      </c>
      <c r="SA7" s="10">
        <f t="shared" si="348"/>
        <v>777.22819613335002</v>
      </c>
      <c r="SB7" s="10">
        <f t="shared" si="349"/>
        <v>-37.841135058683463</v>
      </c>
      <c r="SC7" s="10">
        <f t="shared" si="350"/>
        <v>-617.31135565866509</v>
      </c>
      <c r="SD7" s="10"/>
      <c r="SE7" s="10">
        <f>RR7+SUM(RU7:SC7)</f>
        <v>54416.892722587865</v>
      </c>
      <c r="SF7" s="54">
        <f t="shared" si="351"/>
        <v>3.7661206519819065E-2</v>
      </c>
      <c r="SG7" s="52">
        <f t="shared" si="352"/>
        <v>4.9105662245107602E-2</v>
      </c>
      <c r="SH7" s="48">
        <f t="shared" si="693"/>
        <v>0</v>
      </c>
      <c r="SI7" s="48">
        <f>$SI$2*SG7</f>
        <v>0</v>
      </c>
      <c r="SJ7" s="48">
        <f t="shared" si="353"/>
        <v>0</v>
      </c>
      <c r="SK7" s="10"/>
      <c r="SL7" s="10">
        <f t="shared" si="58"/>
        <v>0</v>
      </c>
      <c r="SM7" s="10">
        <f>SM$2*SF7</f>
        <v>62.542459219202733</v>
      </c>
      <c r="SN7" s="10">
        <f t="shared" si="354"/>
        <v>0.63044859714177115</v>
      </c>
      <c r="SO7" s="10">
        <f t="shared" si="355"/>
        <v>-36.263599145868582</v>
      </c>
      <c r="SP7" s="10">
        <f t="shared" si="356"/>
        <v>-308.94692866816212</v>
      </c>
      <c r="SQ7" s="10"/>
      <c r="SR7" s="10">
        <f>SE7+SUM(SH7:SP7)</f>
        <v>54134.855102590176</v>
      </c>
      <c r="SS7" s="54">
        <f t="shared" si="358"/>
        <v>3.7661206519819065E-2</v>
      </c>
      <c r="ST7" s="52">
        <f t="shared" si="359"/>
        <v>4.9105662245107602E-2</v>
      </c>
      <c r="SU7" s="48">
        <f t="shared" si="694"/>
        <v>84.898904633497736</v>
      </c>
      <c r="SV7" s="48">
        <f t="shared" si="360"/>
        <v>-587.17506361640471</v>
      </c>
      <c r="SW7" s="48">
        <f t="shared" si="361"/>
        <v>0</v>
      </c>
      <c r="SX7" s="10"/>
      <c r="SY7" s="10">
        <f t="shared" si="59"/>
        <v>-85.21224587174261</v>
      </c>
      <c r="SZ7" s="10">
        <f>SZ$2*SS7</f>
        <v>85.21224587174261</v>
      </c>
      <c r="TA7" s="10">
        <f t="shared" si="362"/>
        <v>0</v>
      </c>
      <c r="TB7" s="10">
        <f t="shared" si="363"/>
        <v>-36.075669725334684</v>
      </c>
      <c r="TC7" s="10">
        <f t="shared" si="364"/>
        <v>972.11106268956974</v>
      </c>
      <c r="TD7" s="10"/>
      <c r="TE7" s="10">
        <f t="shared" si="365"/>
        <v>54568.614336571503</v>
      </c>
      <c r="TF7" s="54">
        <f t="shared" si="366"/>
        <v>3.7591489214410648E-2</v>
      </c>
      <c r="TG7" s="52">
        <f t="shared" si="367"/>
        <v>4.9105662245107602E-2</v>
      </c>
      <c r="TH7" s="48">
        <f t="shared" si="695"/>
        <v>89.539168159804731</v>
      </c>
      <c r="TI7" s="48">
        <f t="shared" si="368"/>
        <v>0</v>
      </c>
      <c r="TJ7" s="48">
        <f t="shared" si="369"/>
        <v>-1035.2121796010317</v>
      </c>
      <c r="TK7" s="10"/>
      <c r="TL7" s="10">
        <f>TL$2*TF7</f>
        <v>-89.576759649019138</v>
      </c>
      <c r="TM7" s="10">
        <f>TM$2*TF7</f>
        <v>98.974631952621792</v>
      </c>
      <c r="TN7" s="10">
        <f t="shared" si="370"/>
        <v>351.89393053609808</v>
      </c>
      <c r="TO7" s="10">
        <f t="shared" si="371"/>
        <v>-45.762375310054942</v>
      </c>
      <c r="TP7" s="10">
        <f t="shared" si="372"/>
        <v>597.93887348693511</v>
      </c>
      <c r="TQ7" s="10"/>
      <c r="TR7" s="10">
        <f t="shared" si="373"/>
        <v>54536.409626146858</v>
      </c>
      <c r="TS7" s="54">
        <f t="shared" si="374"/>
        <v>3.7592599498629538E-2</v>
      </c>
      <c r="TT7" s="52">
        <f t="shared" si="375"/>
        <v>4.9105662245107609E-2</v>
      </c>
      <c r="TU7" s="48">
        <f t="shared" si="696"/>
        <v>0</v>
      </c>
      <c r="TV7" s="48">
        <f t="shared" si="376"/>
        <v>0</v>
      </c>
      <c r="TW7" s="48">
        <f t="shared" si="377"/>
        <v>0</v>
      </c>
      <c r="TX7" s="10"/>
      <c r="TY7" s="10">
        <f>TY$2*TS7</f>
        <v>0</v>
      </c>
      <c r="TZ7" s="10">
        <f>TZ$2*TS7</f>
        <v>100.56396291878387</v>
      </c>
      <c r="UA7" s="10">
        <f t="shared" si="378"/>
        <v>381.01791258838477</v>
      </c>
      <c r="UB7" s="10">
        <f t="shared" si="379"/>
        <v>-36.34302149129509</v>
      </c>
      <c r="UC7" s="10">
        <f t="shared" si="380"/>
        <v>-1430.2950312742328</v>
      </c>
      <c r="UD7" s="10"/>
      <c r="UE7" s="10">
        <f t="shared" si="381"/>
        <v>53551.353448888498</v>
      </c>
      <c r="UF7" s="54">
        <f t="shared" si="382"/>
        <v>3.9049342266650425E-2</v>
      </c>
      <c r="UG7" s="52">
        <f t="shared" si="383"/>
        <v>4.9105662245107609E-2</v>
      </c>
      <c r="UH7" s="48">
        <f t="shared" si="697"/>
        <v>0</v>
      </c>
      <c r="UI7" s="48">
        <f t="shared" si="384"/>
        <v>0</v>
      </c>
      <c r="UJ7" s="48">
        <f t="shared" si="385"/>
        <v>0</v>
      </c>
      <c r="UK7" s="10"/>
      <c r="UL7" s="10">
        <f>UL$2*UF7</f>
        <v>0</v>
      </c>
      <c r="UM7" s="10">
        <f>UM$2*UF7</f>
        <v>57.883621028701256</v>
      </c>
      <c r="UN7" s="10">
        <f t="shared" si="386"/>
        <v>1368.6864753277055</v>
      </c>
      <c r="UO7" s="10">
        <f t="shared" si="387"/>
        <v>-35.686803404069153</v>
      </c>
      <c r="UP7" s="10">
        <f t="shared" si="388"/>
        <v>-78.915987266941841</v>
      </c>
      <c r="UQ7" s="10"/>
      <c r="UR7" s="10">
        <f t="shared" si="389"/>
        <v>54863.320754573891</v>
      </c>
      <c r="US7" s="54">
        <f t="shared" si="390"/>
        <v>3.913265038169849E-2</v>
      </c>
      <c r="UT7" s="52">
        <f t="shared" si="391"/>
        <v>4.9105662245107602E-2</v>
      </c>
      <c r="UU7" s="48">
        <f t="shared" si="698"/>
        <v>85.759985964499876</v>
      </c>
      <c r="UV7" s="48">
        <f t="shared" si="392"/>
        <v>0</v>
      </c>
      <c r="UW7" s="48">
        <f t="shared" si="393"/>
        <v>0</v>
      </c>
      <c r="UX7" s="10"/>
      <c r="UY7" s="10">
        <f>UY$2*US7</f>
        <v>-122.29618499337268</v>
      </c>
      <c r="UZ7" s="10">
        <f>UZ$2*US7</f>
        <v>85.671546174637243</v>
      </c>
      <c r="VA7" s="10">
        <f t="shared" si="394"/>
        <v>1060.7249253282735</v>
      </c>
      <c r="VB7" s="10">
        <f t="shared" si="395"/>
        <v>0</v>
      </c>
      <c r="VC7" s="10">
        <f t="shared" si="396"/>
        <v>-2213.9594361588825</v>
      </c>
      <c r="VD7" s="10"/>
      <c r="VE7" s="10">
        <f t="shared" si="397"/>
        <v>53759.22159088905</v>
      </c>
      <c r="VF7" s="54">
        <f t="shared" si="398"/>
        <v>3.9132650381698483E-2</v>
      </c>
      <c r="VG7" s="52">
        <f t="shared" si="399"/>
        <v>4.9105662245107602E-2</v>
      </c>
      <c r="VH7" s="48">
        <f t="shared" si="699"/>
        <v>40.86544414060009</v>
      </c>
      <c r="VI7" s="48">
        <f t="shared" si="400"/>
        <v>0</v>
      </c>
      <c r="VJ7" s="48">
        <f t="shared" si="401"/>
        <v>0</v>
      </c>
      <c r="VK7" s="10"/>
      <c r="VL7" s="10">
        <f>VL$2*VF7</f>
        <v>-40.824746184203129</v>
      </c>
      <c r="VM7" s="10">
        <f>VM$2*VF7</f>
        <v>40.823180878187863</v>
      </c>
      <c r="VN7" s="10">
        <f t="shared" si="402"/>
        <v>119.73534435239431</v>
      </c>
      <c r="VO7" s="10">
        <f t="shared" si="403"/>
        <v>-72.84425470602028</v>
      </c>
      <c r="VP7" s="10">
        <f t="shared" si="404"/>
        <v>553.47811924460586</v>
      </c>
      <c r="VQ7" s="10"/>
      <c r="VR7" s="10">
        <f t="shared" si="405"/>
        <v>54400.454678614617</v>
      </c>
      <c r="VS7" s="54">
        <f t="shared" si="406"/>
        <v>3.913265038169849E-2</v>
      </c>
      <c r="VT7" s="52">
        <f t="shared" si="407"/>
        <v>4.9105662245107602E-2</v>
      </c>
      <c r="VU7" s="48">
        <f t="shared" si="700"/>
        <v>3992.2269001100403</v>
      </c>
      <c r="VV7" s="48">
        <f t="shared" si="408"/>
        <v>0</v>
      </c>
      <c r="VW7" s="48">
        <f t="shared" si="409"/>
        <v>0</v>
      </c>
      <c r="VX7" s="10"/>
      <c r="VY7" s="10">
        <f>VY$2*VS7</f>
        <v>-3993.2971780979797</v>
      </c>
      <c r="VZ7" s="10">
        <f>VZ$2*VS7</f>
        <v>69.270661073163581</v>
      </c>
      <c r="WA7" s="10">
        <f t="shared" si="410"/>
        <v>82.277571407032539</v>
      </c>
      <c r="WB7" s="10">
        <f t="shared" si="411"/>
        <v>-36.252487313605478</v>
      </c>
      <c r="WC7" s="10">
        <f t="shared" si="412"/>
        <v>345.44816716248926</v>
      </c>
      <c r="WD7" s="10"/>
      <c r="WE7" s="10">
        <f t="shared" si="413"/>
        <v>54860.128312955756</v>
      </c>
      <c r="WF7" s="54">
        <f t="shared" si="414"/>
        <v>3.9132650381698483E-2</v>
      </c>
      <c r="WG7" s="52">
        <f t="shared" si="415"/>
        <v>4.9105662245107602E-2</v>
      </c>
      <c r="WH7" s="48">
        <f t="shared" si="701"/>
        <v>15.306344870297544</v>
      </c>
      <c r="WI7" s="48">
        <f t="shared" si="416"/>
        <v>0</v>
      </c>
      <c r="WJ7" s="48">
        <f t="shared" si="417"/>
        <v>-681.99957058157486</v>
      </c>
      <c r="WK7" s="10"/>
      <c r="WL7" s="10">
        <f>WL$2*WF7</f>
        <v>0</v>
      </c>
      <c r="WM7" s="10">
        <f>WM$2*WF7</f>
        <v>356.57710160454042</v>
      </c>
      <c r="WN7" s="10">
        <f t="shared" si="418"/>
        <v>567.49152134629219</v>
      </c>
      <c r="WO7" s="10">
        <f t="shared" si="419"/>
        <v>-36.55850463959036</v>
      </c>
      <c r="WP7" s="10">
        <f t="shared" si="420"/>
        <v>-1290.9110014035002</v>
      </c>
      <c r="WQ7" s="10"/>
      <c r="WR7" s="10">
        <f t="shared" si="421"/>
        <v>53790.034204152224</v>
      </c>
      <c r="WS7" s="54">
        <f t="shared" si="422"/>
        <v>3.9123509855737711E-2</v>
      </c>
      <c r="WT7" s="52">
        <f t="shared" si="423"/>
        <v>4.9105662245107609E-2</v>
      </c>
      <c r="WU7" s="48">
        <f t="shared" si="702"/>
        <v>61.696992572301255</v>
      </c>
      <c r="WV7" s="48">
        <f t="shared" si="424"/>
        <v>0</v>
      </c>
      <c r="WW7" s="48">
        <f t="shared" si="425"/>
        <v>0</v>
      </c>
      <c r="WX7" s="10"/>
      <c r="WY7" s="10">
        <f>WY$2*WS7</f>
        <v>-82.234096600873642</v>
      </c>
      <c r="WZ7" s="10">
        <f>WZ$2*WS7</f>
        <v>52.950540708952538</v>
      </c>
      <c r="XA7" s="10">
        <f t="shared" si="426"/>
        <v>-195.71574928842645</v>
      </c>
      <c r="XB7" s="10">
        <f t="shared" si="427"/>
        <v>-35.845742200024006</v>
      </c>
      <c r="XC7" s="10">
        <f t="shared" si="428"/>
        <v>-308.51978278527787</v>
      </c>
      <c r="XD7" s="10"/>
      <c r="XE7" s="10">
        <f t="shared" si="429"/>
        <v>53282.366366558876</v>
      </c>
      <c r="XF7" s="54">
        <f t="shared" si="430"/>
        <v>3.9123509855737711E-2</v>
      </c>
      <c r="XG7" s="52">
        <f>XE7/$XE$8</f>
        <v>4.9105662245107609E-2</v>
      </c>
      <c r="XH7" s="48">
        <f t="shared" si="703"/>
        <v>0</v>
      </c>
      <c r="XI7" s="48">
        <f t="shared" si="432"/>
        <v>0</v>
      </c>
      <c r="XJ7" s="48">
        <f t="shared" si="433"/>
        <v>-791.87348985500319</v>
      </c>
      <c r="XK7" s="10"/>
      <c r="XL7" s="10">
        <f>XL$2*XF7</f>
        <v>0</v>
      </c>
      <c r="XM7" s="10">
        <f>XM$2*XF7</f>
        <v>62.777975149615287</v>
      </c>
      <c r="XN7" s="10">
        <f t="shared" si="434"/>
        <v>885.44836111133714</v>
      </c>
      <c r="XO7" s="10">
        <f t="shared" si="435"/>
        <v>-35.507323839771878</v>
      </c>
      <c r="XP7" s="10">
        <f t="shared" si="436"/>
        <v>909.14312362036617</v>
      </c>
      <c r="XQ7" s="10"/>
      <c r="XR7" s="10">
        <f t="shared" si="437"/>
        <v>54312.355012745422</v>
      </c>
      <c r="XS7" s="54">
        <f t="shared" si="438"/>
        <v>4.0657073824411874E-2</v>
      </c>
      <c r="XT7" s="52">
        <f t="shared" si="439"/>
        <v>4.9105662245107609E-2</v>
      </c>
      <c r="XU7" s="48">
        <f t="shared" si="704"/>
        <v>80.559145787904427</v>
      </c>
      <c r="XV7" s="48">
        <f t="shared" si="440"/>
        <v>0</v>
      </c>
      <c r="XW7" s="48">
        <f t="shared" si="441"/>
        <v>0</v>
      </c>
      <c r="XX7" s="10"/>
      <c r="XY7" s="10">
        <f>XY$2*XS7</f>
        <v>-80.599802861728833</v>
      </c>
      <c r="XZ7" s="10">
        <f>XZ$2*XS7</f>
        <v>80.599802861728833</v>
      </c>
      <c r="YA7" s="10">
        <f t="shared" si="442"/>
        <v>2659.1673755001557</v>
      </c>
      <c r="YB7" s="10">
        <f t="shared" si="443"/>
        <v>-36.193740259967939</v>
      </c>
      <c r="YC7" s="10">
        <f>YC$2*XS7</f>
        <v>-2969.6699205753093</v>
      </c>
      <c r="YD7" s="10"/>
      <c r="YE7" s="10">
        <f>XR7+SUM(XU7:YC7)</f>
        <v>54046.217873198206</v>
      </c>
      <c r="YF7" s="54">
        <f t="shared" si="444"/>
        <v>4.0657073824411874E-2</v>
      </c>
      <c r="YG7" s="52">
        <f t="shared" si="445"/>
        <v>4.9105662245107609E-2</v>
      </c>
      <c r="YH7" s="48">
        <f t="shared" si="705"/>
        <v>71.795513525052442</v>
      </c>
      <c r="YI7" s="48">
        <f t="shared" si="446"/>
        <v>0</v>
      </c>
      <c r="YJ7" s="48">
        <f t="shared" si="447"/>
        <v>0</v>
      </c>
      <c r="YK7" s="10"/>
      <c r="YL7" s="10">
        <f>YL$2*YF7</f>
        <v>-79.382530071425947</v>
      </c>
      <c r="YM7" s="10">
        <f>YM$2*YF7</f>
        <v>79.382530071425947</v>
      </c>
      <c r="YN7" s="10">
        <f t="shared" si="448"/>
        <v>6.4043022688213584</v>
      </c>
      <c r="YO7" s="10">
        <f t="shared" si="449"/>
        <v>-36.016475418093506</v>
      </c>
      <c r="YP7" s="10">
        <f>YP$2*YF7</f>
        <v>379.64843709906967</v>
      </c>
      <c r="YQ7" s="10"/>
      <c r="YR7" s="10">
        <f>YE7+SUM(YH7:YP7)</f>
        <v>54468.049650673056</v>
      </c>
      <c r="YS7" s="54">
        <f t="shared" si="450"/>
        <v>4.0657073824411874E-2</v>
      </c>
      <c r="YT7" s="52">
        <f t="shared" si="451"/>
        <v>4.9105662245107609E-2</v>
      </c>
      <c r="YU7" s="48">
        <f t="shared" si="706"/>
        <v>74.478880397463627</v>
      </c>
      <c r="YV7" s="48">
        <f t="shared" si="452"/>
        <v>0</v>
      </c>
      <c r="YW7" s="48">
        <f t="shared" si="453"/>
        <v>-813.35721708723781</v>
      </c>
      <c r="YX7" s="10"/>
      <c r="YY7" s="10">
        <f>YY$2*YS7</f>
        <v>-74.478880397463627</v>
      </c>
      <c r="YZ7" s="10">
        <f>YZ$2*YS7</f>
        <v>73.768194747012913</v>
      </c>
      <c r="ZA7" s="10">
        <f t="shared" si="454"/>
        <v>301.8763337218287</v>
      </c>
      <c r="ZB7" s="10">
        <f t="shared" si="455"/>
        <v>-36.297822368958428</v>
      </c>
      <c r="ZC7" s="10">
        <f>ZC$2*YS7</f>
        <v>-164.26392937760357</v>
      </c>
      <c r="ZD7" s="10"/>
      <c r="ZE7" s="10">
        <f>YR7+SUM(YU7:ZC7)</f>
        <v>53829.7752103081</v>
      </c>
      <c r="ZF7" s="54">
        <f t="shared" si="456"/>
        <v>4.0749888599958789E-2</v>
      </c>
      <c r="ZG7" s="52">
        <f t="shared" si="457"/>
        <v>4.9105662245107609E-2</v>
      </c>
      <c r="ZH7" s="48">
        <f t="shared" si="707"/>
        <v>84.775253245582263</v>
      </c>
      <c r="ZI7" s="48">
        <f t="shared" si="458"/>
        <v>0</v>
      </c>
      <c r="ZJ7" s="48">
        <f t="shared" si="459"/>
        <v>0</v>
      </c>
      <c r="ZK7" s="10"/>
      <c r="ZL7" s="10">
        <f>ZL$2*ZF7</f>
        <v>-84.816003134182225</v>
      </c>
      <c r="ZM7" s="10">
        <f>ZM$2*ZF7</f>
        <v>95.003475284171927</v>
      </c>
      <c r="ZN7" s="10">
        <f t="shared" si="460"/>
        <v>0</v>
      </c>
      <c r="ZO7" s="10">
        <f t="shared" si="461"/>
        <v>-46.059599084533417</v>
      </c>
      <c r="ZP7" s="10">
        <f>ZP$2*ZF7</f>
        <v>-750.80161999545874</v>
      </c>
      <c r="ZQ7" s="10"/>
      <c r="ZR7" s="10">
        <f>ZE7+SUM(ZH7:ZP7)</f>
        <v>53127.876716623679</v>
      </c>
      <c r="ZS7" s="54">
        <f t="shared" si="462"/>
        <v>4.074988891251663E-2</v>
      </c>
      <c r="ZT7" s="52">
        <f t="shared" si="463"/>
        <v>4.9105662245107602E-2</v>
      </c>
      <c r="ZU7" s="48">
        <f t="shared" si="708"/>
        <v>65.088575063295437</v>
      </c>
      <c r="ZV7" s="48">
        <f t="shared" si="464"/>
        <v>0</v>
      </c>
      <c r="ZW7" s="48">
        <f t="shared" si="465"/>
        <v>0</v>
      </c>
      <c r="ZX7" s="10"/>
      <c r="ZY7" s="10">
        <f>ZY$2*ZS7</f>
        <v>-65.088575063295437</v>
      </c>
      <c r="ZZ7" s="10">
        <f>ZZ$2*ZS7</f>
        <v>65.088575063295437</v>
      </c>
      <c r="AAA7" s="10">
        <f t="shared" si="466"/>
        <v>0</v>
      </c>
      <c r="AAB7" s="10">
        <f t="shared" si="467"/>
        <v>-35.404318484972698</v>
      </c>
      <c r="AAC7" s="10">
        <f>AAC$2*ZS7</f>
        <v>118.81608109778124</v>
      </c>
      <c r="AAD7" s="10"/>
      <c r="AAE7" s="10">
        <f>ZR7+SUM(ZU7:AAC7)</f>
        <v>53276.377054299781</v>
      </c>
      <c r="AAF7" s="54">
        <f t="shared" si="468"/>
        <v>4.0749889535018693E-2</v>
      </c>
      <c r="AAG7" s="52">
        <f t="shared" si="469"/>
        <v>4.9105662245107616E-2</v>
      </c>
      <c r="AAH7" s="48">
        <f t="shared" si="709"/>
        <v>53.220578229420461</v>
      </c>
      <c r="AAI7" s="48">
        <f t="shared" si="470"/>
        <v>0</v>
      </c>
      <c r="AAJ7" s="48">
        <f t="shared" si="471"/>
        <v>1729.0884456532087</v>
      </c>
      <c r="AAK7" s="10"/>
      <c r="AAL7" s="10">
        <f>AAL$2*AAF7</f>
        <v>-53.436960142851412</v>
      </c>
      <c r="AAM7" s="10">
        <f>AAM$2*AAF7</f>
        <v>53.436960142851412</v>
      </c>
      <c r="AAN7" s="10">
        <f t="shared" si="472"/>
        <v>0</v>
      </c>
      <c r="AAO7" s="10">
        <f t="shared" si="473"/>
        <v>-35.503341257385038</v>
      </c>
      <c r="AAP7" s="10">
        <f>AAP$2*AAF7</f>
        <v>-2446.0858766395554</v>
      </c>
      <c r="AAQ7" s="10"/>
      <c r="AAR7" s="10">
        <f>AAE7+SUM(AAH7:AAP7)</f>
        <v>52577.09686028547</v>
      </c>
      <c r="AAS7" s="54">
        <f t="shared" si="474"/>
        <v>4.0979208142876207E-2</v>
      </c>
      <c r="AAT7" s="52">
        <f t="shared" si="475"/>
        <v>4.9105662245107623E-2</v>
      </c>
      <c r="AAU7" s="48">
        <f t="shared" si="710"/>
        <v>88.056532249493827</v>
      </c>
      <c r="AAV7" s="48">
        <f t="shared" si="476"/>
        <v>0</v>
      </c>
      <c r="AAW7" s="48">
        <f t="shared" si="477"/>
        <v>0</v>
      </c>
      <c r="AAX7" s="10"/>
      <c r="AAY7" s="10">
        <f>AAY$2*AAS7</f>
        <v>-88.097511457636699</v>
      </c>
      <c r="AAZ7" s="10">
        <f>AAZ$2*AAS7</f>
        <v>88.097511457636699</v>
      </c>
      <c r="ABA7" s="10">
        <f t="shared" si="478"/>
        <v>705.9488186773284</v>
      </c>
      <c r="ABB7" s="10">
        <f t="shared" si="479"/>
        <v>-35.037222962159156</v>
      </c>
      <c r="ABC7" s="10">
        <f>ABC$2*AAS7</f>
        <v>-1864.6781375015403</v>
      </c>
      <c r="ABD7" s="10"/>
      <c r="ABE7" s="10">
        <f>AAR7+SUM(AAU7:ABC7)</f>
        <v>51471.386850748589</v>
      </c>
      <c r="ABF7" s="54">
        <f t="shared" si="480"/>
        <v>4.0979208163460068E-2</v>
      </c>
      <c r="ABG7" s="52">
        <f t="shared" si="481"/>
        <v>4.9105662245107609E-2</v>
      </c>
      <c r="ABH7" s="48">
        <f t="shared" si="711"/>
        <v>63.902567418018002</v>
      </c>
      <c r="ABI7" s="48">
        <f t="shared" si="482"/>
        <v>0</v>
      </c>
      <c r="ABJ7" s="48">
        <f t="shared" si="483"/>
        <v>0</v>
      </c>
      <c r="ABK7" s="10"/>
      <c r="ABL7" s="10">
        <f>ABL$2*ABF7</f>
        <v>-63.902567418018002</v>
      </c>
      <c r="ABM7" s="10">
        <f>ABM$2*ABF7</f>
        <v>63.902567418018002</v>
      </c>
      <c r="ABN7" s="10">
        <f t="shared" si="484"/>
        <v>-2.1944365971532864</v>
      </c>
      <c r="ABO7" s="10">
        <f t="shared" si="485"/>
        <v>-34.300416816979343</v>
      </c>
      <c r="ABP7" s="10">
        <f>ABP$2*ABF7</f>
        <v>2364.4392520114825</v>
      </c>
      <c r="ABQ7" s="10"/>
      <c r="ABR7" s="10">
        <f>ABE7+SUM(ABH7:ABP7)</f>
        <v>53863.233816763954</v>
      </c>
      <c r="ABS7" s="54">
        <f t="shared" si="486"/>
        <v>4.0979208119996689E-2</v>
      </c>
      <c r="ABT7" s="52">
        <f>ABR7/$ABR$8</f>
        <v>4.9105662245107609E-2</v>
      </c>
      <c r="ABU7" s="48">
        <f t="shared" si="712"/>
        <v>0.39872769500756783</v>
      </c>
      <c r="ABV7" s="48">
        <f t="shared" si="488"/>
        <v>0</v>
      </c>
      <c r="ABW7" s="48">
        <f t="shared" si="489"/>
        <v>-617.75856111928033</v>
      </c>
      <c r="ABX7" s="10"/>
      <c r="ABY7" s="10">
        <f>ABY$2*ABS7</f>
        <v>-0.39872769500756783</v>
      </c>
      <c r="ABZ7" s="10">
        <f>ABZ$2*ABS7</f>
        <v>58.319150243892089</v>
      </c>
      <c r="ACA7" s="10">
        <f t="shared" si="490"/>
        <v>172.13685183677691</v>
      </c>
      <c r="ACB7" s="10">
        <f t="shared" si="491"/>
        <v>-35.894507976467501</v>
      </c>
      <c r="ACC7" s="10">
        <f>ACC$2*ABS7</f>
        <v>-188.72154715502077</v>
      </c>
      <c r="ACD7" s="10"/>
      <c r="ACE7" s="10">
        <f>ABR7+SUM(ABU7:ACC7)</f>
        <v>53251.315202593854</v>
      </c>
      <c r="ACF7" s="54">
        <f t="shared" si="492"/>
        <v>4.0900686626864587E-2</v>
      </c>
      <c r="ACG7" s="52">
        <f t="shared" si="493"/>
        <v>4.9105662245107609E-2</v>
      </c>
      <c r="ACH7" s="48">
        <f t="shared" si="713"/>
        <v>1662.2996121224837</v>
      </c>
      <c r="ACI7" s="48">
        <f t="shared" si="494"/>
        <v>0</v>
      </c>
      <c r="ACJ7" s="48">
        <f t="shared" si="495"/>
        <v>0</v>
      </c>
      <c r="ACK7" s="10"/>
      <c r="ACL7" s="10">
        <f>ACL$2*ACF7</f>
        <v>-2888.7619165559645</v>
      </c>
      <c r="ACM7" s="10">
        <f>ACM$2*ACF7</f>
        <v>236.32662137122117</v>
      </c>
      <c r="ACN7" s="10">
        <f t="shared" si="496"/>
        <v>371.09438380673998</v>
      </c>
      <c r="ACO7" s="10">
        <f t="shared" si="497"/>
        <v>-35.486662738066521</v>
      </c>
      <c r="ACP7" s="10">
        <f>ACP$2*ACF7</f>
        <v>-1695.4398024687669</v>
      </c>
      <c r="ACQ7" s="10"/>
      <c r="ACR7" s="10">
        <f>ACE7+SUM(ACH7:ACP7)</f>
        <v>50901.347438131503</v>
      </c>
      <c r="ACS7" s="54">
        <f t="shared" si="498"/>
        <v>4.0900686670374164E-2</v>
      </c>
      <c r="ACT7" s="52">
        <f t="shared" si="499"/>
        <v>4.9105662245107616E-2</v>
      </c>
      <c r="ACU7" s="48">
        <f t="shared" si="714"/>
        <v>69.238318423076194</v>
      </c>
      <c r="ACV7" s="48">
        <f t="shared" si="500"/>
        <v>0</v>
      </c>
      <c r="ACW7" s="48">
        <f t="shared" si="501"/>
        <v>0</v>
      </c>
      <c r="ACX7" s="10"/>
      <c r="ACY7" s="10">
        <f>ACY$2*ACS7</f>
        <v>-69.048539236925691</v>
      </c>
      <c r="ACZ7" s="10">
        <f>ACZ$2*ACS7</f>
        <v>64.302014548828751</v>
      </c>
      <c r="ADA7" s="10">
        <f t="shared" si="502"/>
        <v>9.6885546584782318</v>
      </c>
      <c r="ADB7" s="10">
        <f t="shared" si="503"/>
        <v>-34.083769223022905</v>
      </c>
      <c r="ADC7" s="10">
        <f>ADC$2*ACS7</f>
        <v>-1841.3530039689119</v>
      </c>
      <c r="ADD7" s="10"/>
      <c r="ADE7" s="10">
        <f>ACR7+SUM(ACU7:ADC7)</f>
        <v>49100.091013333025</v>
      </c>
      <c r="ADF7" s="54">
        <f t="shared" si="504"/>
        <v>4.1376614024768318E-2</v>
      </c>
      <c r="ADG7" s="52">
        <f t="shared" si="505"/>
        <v>4.9105662245107609E-2</v>
      </c>
      <c r="ADH7" s="48">
        <f t="shared" si="715"/>
        <v>55.826155174497913</v>
      </c>
      <c r="ADI7" s="48">
        <f t="shared" si="506"/>
        <v>0</v>
      </c>
      <c r="ADJ7" s="48">
        <f t="shared" si="507"/>
        <v>-666.86422336438795</v>
      </c>
      <c r="ADK7" s="10"/>
      <c r="ADL7" s="10">
        <f>ADL$2*ADF7</f>
        <v>-55.826155174497913</v>
      </c>
      <c r="ADM7" s="10">
        <f>ADM$2*ADF7</f>
        <v>57.386053523231681</v>
      </c>
      <c r="ADN7" s="10">
        <f t="shared" si="508"/>
        <v>-4.0871819333666144</v>
      </c>
      <c r="ADO7" s="10">
        <f t="shared" si="509"/>
        <v>-34.480373765260182</v>
      </c>
      <c r="ADP7" s="10">
        <f>ADP$2*ADF7</f>
        <v>-178.76931595857252</v>
      </c>
      <c r="ADQ7" s="10"/>
      <c r="ADR7" s="10">
        <f>ADE7+SUM(ADH7:ADP7)</f>
        <v>48273.275971834672</v>
      </c>
      <c r="ADS7" s="54">
        <f t="shared" si="510"/>
        <v>4.1286842883082653E-2</v>
      </c>
      <c r="ADT7" s="52">
        <f t="shared" si="511"/>
        <v>4.9105662245107616E-2</v>
      </c>
      <c r="ADU7" s="48">
        <f t="shared" si="716"/>
        <v>95.647990301951097</v>
      </c>
      <c r="ADV7" s="48">
        <f t="shared" si="512"/>
        <v>0</v>
      </c>
      <c r="ADW7" s="48">
        <f t="shared" si="513"/>
        <v>0</v>
      </c>
      <c r="ADX7" s="10"/>
      <c r="ADY7" s="10">
        <f>ADY$2*ADS7</f>
        <v>-95.689277144834179</v>
      </c>
      <c r="ADZ7" s="10">
        <f>ADZ$2*ADS7</f>
        <v>94.132763168141949</v>
      </c>
      <c r="AEA7" s="10">
        <f t="shared" si="514"/>
        <v>-164.94919468649181</v>
      </c>
      <c r="AEB7" s="10">
        <f t="shared" si="515"/>
        <v>-34.405564779759267</v>
      </c>
      <c r="AEC7" s="10">
        <f>AEC$2*ADS7</f>
        <v>2711.6793794548435</v>
      </c>
      <c r="AED7" s="10"/>
      <c r="AEE7" s="10">
        <f>ADR7+SUM(ADU7:AEC7)</f>
        <v>50879.692068148521</v>
      </c>
      <c r="AEF7" s="54">
        <f t="shared" si="516"/>
        <v>4.1455038388264469E-2</v>
      </c>
      <c r="AEG7" s="52">
        <f t="shared" si="517"/>
        <v>4.9105662245107623E-2</v>
      </c>
      <c r="AEH7" s="48">
        <f t="shared" si="717"/>
        <v>80.74529467189376</v>
      </c>
      <c r="AEI7" s="48">
        <f t="shared" si="518"/>
        <v>0</v>
      </c>
      <c r="AEJ7" s="48">
        <f t="shared" si="519"/>
        <v>0</v>
      </c>
      <c r="AEK7" s="10"/>
      <c r="AEL7" s="10">
        <f>AEL$2*AEF7</f>
        <v>-84.187721059655246</v>
      </c>
      <c r="AEM7" s="10">
        <f>AEM$2*AEF7</f>
        <v>84.187721059655246</v>
      </c>
      <c r="AEN7" s="10">
        <f t="shared" si="521"/>
        <v>0</v>
      </c>
      <c r="AEO7" s="10">
        <f t="shared" si="522"/>
        <v>-34.545727140092431</v>
      </c>
      <c r="AEP7" s="10">
        <f>AEP$2*AEF7</f>
        <v>103.52400916547734</v>
      </c>
      <c r="AEQ7" s="10"/>
      <c r="AER7" s="10">
        <f>AEE7+SUM(AEH7:AEP7)</f>
        <v>51029.415644845802</v>
      </c>
      <c r="AES7" s="54">
        <f t="shared" si="523"/>
        <v>4.145503838529143E-2</v>
      </c>
      <c r="AET7" s="52">
        <f t="shared" si="524"/>
        <v>4.9105662245107616E-2</v>
      </c>
      <c r="AEU7" s="48">
        <f t="shared" si="718"/>
        <v>57.709144385780341</v>
      </c>
      <c r="AEV7" s="48">
        <f t="shared" si="525"/>
        <v>0</v>
      </c>
      <c r="AEW7" s="48">
        <f t="shared" si="526"/>
        <v>-740.52271673204939</v>
      </c>
      <c r="AEX7" s="10"/>
      <c r="AEY7" s="10">
        <f>AEY$2*AES7</f>
        <v>-57.709144385780341</v>
      </c>
      <c r="AEZ7" s="10">
        <f>AEZ$2*AES7</f>
        <v>57.709144385780341</v>
      </c>
      <c r="AFA7" s="10">
        <f t="shared" si="528"/>
        <v>0</v>
      </c>
      <c r="AFB7" s="10">
        <f t="shared" si="529"/>
        <v>-34.545727137614911</v>
      </c>
      <c r="AFC7" s="10">
        <f>AFC$2*AES7</f>
        <v>383.11793009803478</v>
      </c>
      <c r="AFD7" s="10"/>
      <c r="AFE7" s="10">
        <f>AER7+SUM(AEU7:AFC7)</f>
        <v>50695.174275459955</v>
      </c>
      <c r="AFF7" s="54">
        <f t="shared" si="530"/>
        <v>4.1360908581972652E-2</v>
      </c>
      <c r="AFG7" s="52">
        <f t="shared" si="531"/>
        <v>4.9105662245107623E-2</v>
      </c>
      <c r="AFH7" s="48">
        <f t="shared" si="719"/>
        <v>109.38719492674306</v>
      </c>
      <c r="AFI7" s="48">
        <f t="shared" si="532"/>
        <v>0</v>
      </c>
      <c r="AFJ7" s="48">
        <f t="shared" si="533"/>
        <v>0</v>
      </c>
      <c r="AFK7" s="10"/>
      <c r="AFL7" s="10">
        <f>AFL$2*AFF7</f>
        <v>-109.42855583532504</v>
      </c>
      <c r="AFM7" s="10">
        <f>AFM$2*AFF7</f>
        <v>109.42855583532504</v>
      </c>
      <c r="AFN7" s="10">
        <f t="shared" si="535"/>
        <v>-168.63131955230324</v>
      </c>
      <c r="AFO7" s="10">
        <f t="shared" si="536"/>
        <v>-44.80751309410843</v>
      </c>
      <c r="AFP7" s="10">
        <f>AFP$2*AFF7</f>
        <v>167.43350763976932</v>
      </c>
      <c r="AFQ7" s="10"/>
      <c r="AFR7" s="10">
        <f>AFE7+SUM(AFH7:AFP7)</f>
        <v>50758.556145380055</v>
      </c>
      <c r="AFS7" s="54">
        <f t="shared" si="537"/>
        <v>4.1360908580708525E-2</v>
      </c>
      <c r="AFT7" s="52">
        <f t="shared" si="538"/>
        <v>4.910566224510763E-2</v>
      </c>
      <c r="AFU7" s="48">
        <f t="shared" si="720"/>
        <v>58.287446808277679</v>
      </c>
      <c r="AFV7" s="48">
        <f t="shared" si="539"/>
        <v>0</v>
      </c>
      <c r="AFW7" s="48">
        <f t="shared" si="540"/>
        <v>-736.10320712998998</v>
      </c>
      <c r="AFX7" s="10"/>
      <c r="AFY7" s="10">
        <f>AFY$2*AFS7</f>
        <v>-121.56963693676171</v>
      </c>
      <c r="AFZ7" s="10">
        <f>AFZ$2*AFS7</f>
        <v>58.287446808277679</v>
      </c>
      <c r="AGA7" s="10">
        <f t="shared" si="542"/>
        <v>0</v>
      </c>
      <c r="AGB7" s="10">
        <f t="shared" si="543"/>
        <v>-34.467285947561834</v>
      </c>
      <c r="AGC7" s="10">
        <f>AGC$2*AFS7</f>
        <v>1462.1569242001715</v>
      </c>
      <c r="AGD7" s="10"/>
      <c r="AGE7" s="10">
        <f>AFR7+SUM(AFU7:AGC7)</f>
        <v>51445.147833182469</v>
      </c>
      <c r="AGF7" s="54">
        <f t="shared" si="544"/>
        <v>4.1267780303976126E-2</v>
      </c>
      <c r="AGG7" s="52">
        <f t="shared" si="545"/>
        <v>4.9105662245107616E-2</v>
      </c>
      <c r="AGH7" s="48">
        <f t="shared" si="721"/>
        <v>0</v>
      </c>
      <c r="AGI7" s="48">
        <f t="shared" si="546"/>
        <v>0</v>
      </c>
      <c r="AGJ7" s="48">
        <f t="shared" si="547"/>
        <v>0</v>
      </c>
      <c r="AGK7" s="10"/>
      <c r="AGL7" s="10">
        <f>AGL$2*AGF7</f>
        <v>0</v>
      </c>
      <c r="AGM7" s="10">
        <f>AGM$2*AGF7</f>
        <v>63.549080245698917</v>
      </c>
      <c r="AGN7" s="10">
        <f t="shared" si="549"/>
        <v>-58.490063058234483</v>
      </c>
      <c r="AGO7" s="10">
        <f t="shared" si="550"/>
        <v>-34.389679360712428</v>
      </c>
      <c r="AGP7" s="10">
        <f>AGP$2*AGF7</f>
        <v>277.83202947409495</v>
      </c>
      <c r="AGQ7" s="10"/>
      <c r="AGR7" s="10">
        <f>AGE7+SUM(AGH7:AGP7)</f>
        <v>51693.649200483313</v>
      </c>
      <c r="AGS7" s="54">
        <f t="shared" si="551"/>
        <v>4.1267780299202042E-2</v>
      </c>
      <c r="AGT7" s="52">
        <f t="shared" si="552"/>
        <v>4.9105662245107616E-2</v>
      </c>
      <c r="AGU7" s="48">
        <f t="shared" si="722"/>
        <v>89.874622646814174</v>
      </c>
      <c r="AGV7" s="48">
        <f t="shared" si="553"/>
        <v>0</v>
      </c>
      <c r="AGW7" s="48">
        <f t="shared" si="554"/>
        <v>0</v>
      </c>
      <c r="AGX7" s="10"/>
      <c r="AGY7" s="10">
        <f>AGY$2*AGS7</f>
        <v>-187.14278081203341</v>
      </c>
      <c r="AGZ7" s="10">
        <f>AGZ$2*AGS7</f>
        <v>96.607048324825996</v>
      </c>
      <c r="AHA7" s="10">
        <f t="shared" si="556"/>
        <v>152.7757987344639</v>
      </c>
      <c r="AHB7" s="10">
        <f t="shared" si="557"/>
        <v>-34.448692282561893</v>
      </c>
      <c r="AHC7" s="10">
        <f>AHC$2*AGS7</f>
        <v>-54.921225411193035</v>
      </c>
      <c r="AHD7" s="10"/>
      <c r="AHE7" s="10">
        <f>AGR7+SUM(AGU7:AHC7)</f>
        <v>51756.393971683625</v>
      </c>
      <c r="AHF7" s="54">
        <f t="shared" si="558"/>
        <v>4.1267780298003862E-2</v>
      </c>
      <c r="AHG7" s="52">
        <f t="shared" si="559"/>
        <v>4.9105662245107616E-2</v>
      </c>
      <c r="AHH7" s="48">
        <f t="shared" si="723"/>
        <v>62.949459388772112</v>
      </c>
      <c r="AHI7" s="48">
        <f t="shared" si="560"/>
        <v>0</v>
      </c>
      <c r="AHJ7" s="48">
        <f t="shared" si="561"/>
        <v>0</v>
      </c>
      <c r="AHK7" s="10"/>
      <c r="AHL7" s="10">
        <f>AHL$2*AHF7</f>
        <v>-62.949459388772112</v>
      </c>
      <c r="AHM7" s="10">
        <f>AHM$2*AHF7</f>
        <v>56.217033710955761</v>
      </c>
      <c r="AHN7" s="10">
        <f t="shared" si="563"/>
        <v>-1.6507112119201545E-2</v>
      </c>
      <c r="AHO7" s="10">
        <f t="shared" si="564"/>
        <v>-34.490785417465666</v>
      </c>
      <c r="AHP7" s="10">
        <f>AHP$2*AHF7</f>
        <v>-879.90707205820559</v>
      </c>
      <c r="AHQ7" s="10"/>
      <c r="AHR7" s="10">
        <f>AHE7+SUM(AHH7:AHP7)</f>
        <v>50898.196640806789</v>
      </c>
      <c r="AHS7" s="54">
        <f t="shared" si="565"/>
        <v>4.1267780314648117E-2</v>
      </c>
      <c r="AHT7" s="52">
        <f t="shared" si="566"/>
        <v>4.9105662245107616E-2</v>
      </c>
      <c r="AHU7" s="48">
        <f t="shared" si="724"/>
        <v>90.140799863482741</v>
      </c>
      <c r="AHV7" s="48">
        <f t="shared" si="567"/>
        <v>0</v>
      </c>
      <c r="AHW7" s="48">
        <f t="shared" si="568"/>
        <v>-613.95287229528458</v>
      </c>
      <c r="AHX7" s="10"/>
      <c r="AHY7" s="10">
        <f>AHY$2*AHS7</f>
        <v>-53.655129931696045</v>
      </c>
      <c r="AHZ7" s="10">
        <f>AHZ$2*AHS7</f>
        <v>53.229659116652016</v>
      </c>
      <c r="AIA7" s="10">
        <f t="shared" si="570"/>
        <v>415.04451034752623</v>
      </c>
      <c r="AIB7" s="10">
        <f t="shared" si="571"/>
        <v>-34.389679369605716</v>
      </c>
      <c r="AIC7" s="10">
        <f>AIC$2*AHS7</f>
        <v>83.319235777471405</v>
      </c>
      <c r="AID7" s="10"/>
      <c r="AIE7" s="10">
        <f>AHR7+SUM(AHU7:AIC7)</f>
        <v>50837.933164315335</v>
      </c>
      <c r="AIF7" s="54">
        <f t="shared" si="572"/>
        <v>4.1376583583180755E-2</v>
      </c>
      <c r="AIG7" s="52">
        <f t="shared" si="573"/>
        <v>4.9105662245107616E-2</v>
      </c>
      <c r="AIH7" s="48">
        <f t="shared" si="725"/>
        <v>242.3116176090023</v>
      </c>
      <c r="AII7" s="48">
        <f t="shared" si="574"/>
        <v>0</v>
      </c>
      <c r="AIJ7" s="48">
        <f t="shared" si="575"/>
        <v>0</v>
      </c>
      <c r="AIK7" s="10"/>
      <c r="AIL7" s="10">
        <f>AIL$2*AIF7</f>
        <v>-242.35299419258547</v>
      </c>
      <c r="AIM7" s="10">
        <f>AIM$2*AIF7</f>
        <v>246.74470477410429</v>
      </c>
      <c r="AIN7" s="10">
        <f t="shared" si="577"/>
        <v>438.85163092661838</v>
      </c>
      <c r="AIO7" s="10">
        <f t="shared" si="578"/>
        <v>-34.480348397372019</v>
      </c>
      <c r="AIP7" s="10">
        <f>AIP$2*AIF7</f>
        <v>-184.87719570302491</v>
      </c>
      <c r="AIQ7" s="10"/>
      <c r="AIR7" s="10">
        <f>AIE7+SUM(AIH7:AIP7)</f>
        <v>51304.130579332079</v>
      </c>
      <c r="AIS7" s="54">
        <f t="shared" si="579"/>
        <v>4.3480599740366971E-2</v>
      </c>
      <c r="AIT7" s="52">
        <f t="shared" si="580"/>
        <v>4.9105662245107616E-2</v>
      </c>
      <c r="AIU7" s="48">
        <f t="shared" si="726"/>
        <v>0</v>
      </c>
      <c r="AIV7" s="48">
        <f t="shared" si="581"/>
        <v>0</v>
      </c>
      <c r="AIW7" s="48">
        <f t="shared" si="582"/>
        <v>0</v>
      </c>
      <c r="AIX7" s="10"/>
      <c r="AIY7" s="10">
        <f>AIY$2*AIS7</f>
        <v>0</v>
      </c>
      <c r="AIZ7" s="10">
        <f>AIZ$2*AIS7</f>
        <v>68.141056689113512</v>
      </c>
      <c r="AJA7" s="10">
        <f t="shared" si="584"/>
        <v>23.186899423545494</v>
      </c>
      <c r="AJB7" s="10">
        <f t="shared" si="585"/>
        <v>-36.233688181640012</v>
      </c>
      <c r="AJC7" s="10">
        <f>AJC$2*AIS7</f>
        <v>776.03261324012431</v>
      </c>
      <c r="AJD7" s="10"/>
      <c r="AJE7" s="10">
        <f>AIR7+SUM(AIU7:AJC7)</f>
        <v>52135.25746050322</v>
      </c>
      <c r="AJF7" s="54">
        <f t="shared" si="586"/>
        <v>4.3480599722743325E-2</v>
      </c>
      <c r="AJG7" s="52">
        <f t="shared" si="587"/>
        <v>4.9105662245107616E-2</v>
      </c>
      <c r="AJH7" s="48">
        <f t="shared" si="727"/>
        <v>0</v>
      </c>
      <c r="AJI7" s="48">
        <f t="shared" si="588"/>
        <v>0</v>
      </c>
      <c r="AJJ7" s="48">
        <f t="shared" si="589"/>
        <v>-417.53022331485408</v>
      </c>
      <c r="AJK7" s="10"/>
      <c r="AJL7" s="10">
        <f>AJL$2*AJF7</f>
        <v>0</v>
      </c>
      <c r="AJM7" s="10">
        <f>AJM$2*AJF7</f>
        <v>50.072258640711212</v>
      </c>
      <c r="AJN7" s="10">
        <f t="shared" si="591"/>
        <v>1941.6479209189645</v>
      </c>
      <c r="AJO7" s="10">
        <f t="shared" si="592"/>
        <v>-36.233688166953698</v>
      </c>
      <c r="AJP7" s="10">
        <f>AJP$2*AJF7</f>
        <v>-799.79084742008536</v>
      </c>
      <c r="AJQ7" s="10"/>
      <c r="AJR7" s="10">
        <f>AJE7+SUM(AJH7:AJP7)</f>
        <v>52873.422881161001</v>
      </c>
      <c r="AJS7" s="54">
        <f t="shared" si="593"/>
        <v>4.6092188019895383E-2</v>
      </c>
      <c r="AJT7" s="52">
        <f t="shared" si="594"/>
        <v>4.9105662245107609E-2</v>
      </c>
      <c r="AJU7" s="48">
        <f t="shared" si="728"/>
        <v>108.47381620790199</v>
      </c>
      <c r="AJV7" s="48">
        <f t="shared" si="595"/>
        <v>0</v>
      </c>
      <c r="AJW7" s="48">
        <f t="shared" si="596"/>
        <v>0</v>
      </c>
      <c r="AJX7" s="10">
        <f t="shared" si="597"/>
        <v>-115.6148622465038</v>
      </c>
      <c r="AJY7" s="10">
        <f>AJY$2*AJS7</f>
        <v>0</v>
      </c>
      <c r="AJZ7" s="10">
        <f>AJZ$2*AJS7</f>
        <v>108.47381620790199</v>
      </c>
      <c r="AKA7" s="10">
        <f t="shared" si="599"/>
        <v>113.06091075964197</v>
      </c>
      <c r="AKB7" s="10">
        <f t="shared" si="600"/>
        <v>-38.410003042619422</v>
      </c>
      <c r="AKC7" s="10">
        <f>AKC$2*AJS7</f>
        <v>132.72522093456996</v>
      </c>
      <c r="AKD7" s="10"/>
      <c r="AKE7" s="10">
        <f>AJR7+SUM(AJU7:AKC7)</f>
        <v>53182.131779981893</v>
      </c>
      <c r="AKF7" s="54">
        <f t="shared" si="601"/>
        <v>4.6086039736147423E-2</v>
      </c>
      <c r="AKG7" s="52">
        <f t="shared" si="602"/>
        <v>4.9105662245107609E-2</v>
      </c>
      <c r="AKH7" s="48">
        <f t="shared" si="729"/>
        <v>63.56601374767078</v>
      </c>
      <c r="AKI7" s="48">
        <f t="shared" si="603"/>
        <v>0</v>
      </c>
      <c r="AKJ7" s="48">
        <f t="shared" si="604"/>
        <v>0</v>
      </c>
      <c r="AKK7" s="10"/>
      <c r="AKL7" s="10">
        <f>AKL$2*AKF7</f>
        <v>-63.877094515889773</v>
      </c>
      <c r="AKM7" s="10">
        <f>AKM$2*AKF7</f>
        <v>63.923180555625919</v>
      </c>
      <c r="AKN7" s="10">
        <f t="shared" si="606"/>
        <v>1.4139196991050029</v>
      </c>
      <c r="AKO7" s="10">
        <f t="shared" si="607"/>
        <v>-38.404879493323733</v>
      </c>
      <c r="AKP7" s="10">
        <f>AKP$2*AKF7</f>
        <v>641.57896756002117</v>
      </c>
      <c r="AKQ7" s="10"/>
      <c r="AKR7" s="10">
        <f>AKE7+SUM(AKH7:AKP7)</f>
        <v>53850.331887535103</v>
      </c>
      <c r="AKS7" s="54">
        <f t="shared" si="608"/>
        <v>4.6086039721280801E-2</v>
      </c>
      <c r="AKT7" s="52">
        <f t="shared" si="609"/>
        <v>4.9105662245107602E-2</v>
      </c>
      <c r="AKU7" s="48">
        <f t="shared" si="730"/>
        <v>0</v>
      </c>
      <c r="AKV7" s="48">
        <f t="shared" si="610"/>
        <v>0</v>
      </c>
      <c r="AKW7" s="48">
        <f t="shared" si="611"/>
        <v>0</v>
      </c>
      <c r="AKX7" s="10"/>
      <c r="AKY7" s="10">
        <f>AKY$2*AKS7</f>
        <v>0</v>
      </c>
      <c r="AKZ7" s="10">
        <f>AKZ$2*AKS7</f>
        <v>57.296468883482355</v>
      </c>
      <c r="ALA7" s="10">
        <f t="shared" si="613"/>
        <v>0</v>
      </c>
      <c r="ALB7" s="10">
        <f t="shared" si="614"/>
        <v>-38.40487948093493</v>
      </c>
      <c r="ALC7" s="10">
        <f>ALC$2*AKS7</f>
        <v>535.20916165356152</v>
      </c>
      <c r="ALD7" s="10"/>
      <c r="ALE7" s="10">
        <f>AKR7+SUM(AKU7:ALC7)</f>
        <v>54404.432638591214</v>
      </c>
      <c r="ALF7" s="54">
        <f t="shared" si="615"/>
        <v>4.6086039709229726E-2</v>
      </c>
      <c r="ALG7" s="52">
        <f t="shared" si="616"/>
        <v>4.9105662245107609E-2</v>
      </c>
      <c r="ALH7" s="48">
        <f t="shared" si="731"/>
        <v>137.56406336966819</v>
      </c>
      <c r="ALI7" s="48">
        <f t="shared" si="617"/>
        <v>0</v>
      </c>
      <c r="ALJ7" s="48">
        <f t="shared" si="618"/>
        <v>0</v>
      </c>
      <c r="ALK7" s="10"/>
      <c r="ALL7" s="10">
        <f>ALL$2*ALF7</f>
        <v>-137.61014940937741</v>
      </c>
      <c r="ALM7" s="10">
        <f>ALM$2*ALF7</f>
        <v>143.01834616925552</v>
      </c>
      <c r="ALN7" s="10">
        <f t="shared" si="619"/>
        <v>0</v>
      </c>
      <c r="ALO7" s="10">
        <f t="shared" si="620"/>
        <v>-49.926389398199838</v>
      </c>
      <c r="ALP7" s="10">
        <f>ALP$2*ALF7</f>
        <v>228.97987087649915</v>
      </c>
      <c r="ALQ7" s="10"/>
      <c r="ALR7" s="10">
        <v>54164.616284184347</v>
      </c>
      <c r="ALS7" s="54">
        <f t="shared" si="621"/>
        <v>4.5612903406920792E-2</v>
      </c>
      <c r="ALT7" s="52">
        <f t="shared" si="622"/>
        <v>4.9105662071208714E-2</v>
      </c>
      <c r="ALU7" s="48">
        <f t="shared" si="732"/>
        <v>71.088166088720129</v>
      </c>
      <c r="ALV7" s="48">
        <f t="shared" si="623"/>
        <v>0</v>
      </c>
      <c r="ALW7" s="48">
        <f t="shared" si="624"/>
        <v>0</v>
      </c>
      <c r="ALX7" s="10"/>
      <c r="ALY7" s="10">
        <f>ALY$2*ALS7</f>
        <v>-71.396053186716841</v>
      </c>
      <c r="ALZ7" s="10">
        <f>ALZ$2*ALS7</f>
        <v>66.043378971914692</v>
      </c>
      <c r="AMA7" s="10">
        <f t="shared" si="625"/>
        <v>-214.68032278791117</v>
      </c>
      <c r="AMB7" s="10">
        <f t="shared" si="626"/>
        <v>-38.010600796089307</v>
      </c>
      <c r="AMC7" s="10">
        <f>AMC$2*ALS7</f>
        <v>1017.1946575873437</v>
      </c>
      <c r="AMD7" s="10"/>
      <c r="AME7" s="10">
        <f>ALR7+SUM(ALU7:AMC7)</f>
        <v>54994.855510061607</v>
      </c>
      <c r="AMF7" s="54">
        <f t="shared" si="627"/>
        <v>4.5612903401121958E-2</v>
      </c>
      <c r="AMG7" s="52">
        <f t="shared" si="628"/>
        <v>4.9105662071208714E-2</v>
      </c>
      <c r="AMH7" s="48">
        <f t="shared" si="733"/>
        <v>0</v>
      </c>
      <c r="AMI7" s="48">
        <f t="shared" si="629"/>
        <v>0</v>
      </c>
      <c r="AMJ7" s="48">
        <f t="shared" si="630"/>
        <v>-663.05853219228925</v>
      </c>
      <c r="AMK7" s="10"/>
      <c r="AML7" s="10">
        <f>AML$2*AMF7</f>
        <v>59.296774421458544</v>
      </c>
      <c r="AMM7" s="10">
        <f>AMM$2*AMF7</f>
        <v>59.221513130846688</v>
      </c>
      <c r="AMN7" s="10">
        <f t="shared" si="631"/>
        <v>-53.891189239391586</v>
      </c>
      <c r="AMO7" s="10">
        <f t="shared" si="632"/>
        <v>-38.010600791256962</v>
      </c>
      <c r="AMP7" s="10">
        <f>AMP$2*AMF7</f>
        <v>233.94310799594641</v>
      </c>
      <c r="AMQ7" s="10"/>
      <c r="AMR7" s="10">
        <f>AME7+SUM(AMH7:AMP7)</f>
        <v>54592.356583386922</v>
      </c>
      <c r="AMS7" s="54">
        <f t="shared" si="633"/>
        <v>4.5065553882304571E-2</v>
      </c>
      <c r="AMT7" s="52">
        <f t="shared" si="634"/>
        <v>4.9105662071208714E-2</v>
      </c>
      <c r="AMU7" s="48">
        <f t="shared" si="734"/>
        <v>115.73645416945695</v>
      </c>
      <c r="AMV7" s="48">
        <f t="shared" si="635"/>
        <v>0</v>
      </c>
      <c r="AMW7" s="48">
        <f t="shared" si="636"/>
        <v>0</v>
      </c>
      <c r="AMX7" s="10"/>
      <c r="AMY7" s="10">
        <f>AMY$2*AMS7</f>
        <v>-115.78151972333924</v>
      </c>
      <c r="AMZ7" s="10">
        <f>AMZ$2*AMS7</f>
        <v>127.60401712882303</v>
      </c>
      <c r="ANA7" s="10">
        <f t="shared" si="637"/>
        <v>915.60271674878675</v>
      </c>
      <c r="ANB7" s="10">
        <f t="shared" si="638"/>
        <v>-37.554478016740873</v>
      </c>
      <c r="ANC7" s="10">
        <f>ANC$2*AMS7</f>
        <v>-334.97181135163106</v>
      </c>
      <c r="AND7" s="10"/>
      <c r="ANE7" s="10">
        <f>AMR7+SUM(AMU7:ANC7)</f>
        <v>55262.991962342276</v>
      </c>
      <c r="ANF7" s="54">
        <f t="shared" si="639"/>
        <v>4.5065553877790064E-2</v>
      </c>
      <c r="ANG7" s="52">
        <f t="shared" si="640"/>
        <v>4.9105662071208714E-2</v>
      </c>
      <c r="ANH7" s="48">
        <f t="shared" si="735"/>
        <v>69.797980501460032</v>
      </c>
      <c r="ANI7" s="48">
        <f t="shared" si="641"/>
        <v>0</v>
      </c>
      <c r="ANJ7" s="48">
        <f t="shared" si="642"/>
        <v>0</v>
      </c>
      <c r="ANK7" s="10"/>
      <c r="ANL7" s="10">
        <f>ANL$2*ANF7</f>
        <v>-70.102172990135116</v>
      </c>
      <c r="ANM7" s="10">
        <f>ANM$2*ANF7</f>
        <v>58.279675585835669</v>
      </c>
      <c r="ANN7" s="10">
        <f t="shared" si="643"/>
        <v>-27.195259143091192</v>
      </c>
      <c r="ANO7" s="10">
        <f t="shared" si="644"/>
        <v>-37.554478012978798</v>
      </c>
      <c r="ANP7" s="10">
        <f>ANP$2*ANF7</f>
        <v>787.83105568059932</v>
      </c>
      <c r="ANQ7" s="10"/>
      <c r="ANR7" s="10">
        <f>ANE7+SUM(ANH7:ANP7)</f>
        <v>56044.048763963969</v>
      </c>
      <c r="ANS7" s="54">
        <f t="shared" si="645"/>
        <v>4.5065553872668446E-2</v>
      </c>
      <c r="ANT7" s="52">
        <f t="shared" si="646"/>
        <v>4.9105662071208728E-2</v>
      </c>
      <c r="ANU7" s="48">
        <f t="shared" si="736"/>
        <v>50.851520334380353</v>
      </c>
      <c r="ANV7" s="48">
        <f t="shared" si="647"/>
        <v>0</v>
      </c>
      <c r="ANW7" s="48">
        <f t="shared" si="648"/>
        <v>-662.81349493855407</v>
      </c>
      <c r="ANX7" s="10"/>
      <c r="ANY7" s="10">
        <f>ANY$2*ANS7</f>
        <v>-50.851520334380353</v>
      </c>
      <c r="ANZ7" s="10">
        <f>ANZ$2*ANS7</f>
        <v>50.851520334380353</v>
      </c>
      <c r="AOA7" s="10">
        <f t="shared" si="649"/>
        <v>1014.8952007451198</v>
      </c>
      <c r="AOB7" s="10">
        <f t="shared" si="650"/>
        <v>-37.554478008710795</v>
      </c>
      <c r="AOC7" s="10">
        <f>AOC$2*ANS7</f>
        <v>-210.23125947153704</v>
      </c>
      <c r="AOD7" s="10"/>
      <c r="AOE7" s="10">
        <f>ANR7+SUM(ANU7:AOC7)</f>
        <v>56199.196252624664</v>
      </c>
      <c r="AOF7" s="54">
        <f>AOE7/$AOE$13</f>
        <v>4.4929831226211386E-2</v>
      </c>
      <c r="AOG7" s="52">
        <f>AOE7/$AOE$8</f>
        <v>4.9105662071208714E-2</v>
      </c>
      <c r="AOH7" s="48">
        <f t="shared" si="737"/>
        <v>283.6119215441509</v>
      </c>
      <c r="AOI7" s="48">
        <f>$AOI$2*AOG7</f>
        <v>73.658493106813069</v>
      </c>
      <c r="AOJ7" s="48">
        <f t="shared" si="652"/>
        <v>0</v>
      </c>
      <c r="AOK7" s="10"/>
      <c r="AOL7" s="10">
        <f>AOL$2*AOF7</f>
        <v>-283.64112593444793</v>
      </c>
      <c r="AOM7" s="10">
        <f>AOM$2*AOF7</f>
        <v>283.64112593444793</v>
      </c>
      <c r="AON7" s="10">
        <f t="shared" si="653"/>
        <v>1389.5574706857828</v>
      </c>
      <c r="AOO7" s="10">
        <f t="shared" si="654"/>
        <v>-37.450811520296234</v>
      </c>
      <c r="AOP7" s="10">
        <f>AOP$2*AOF7</f>
        <v>-1351.046315148548</v>
      </c>
      <c r="AOQ7" s="10"/>
      <c r="AOR7" s="10">
        <f>AOE7+SUM(AOH7:AOP7)</f>
        <v>56557.527011292565</v>
      </c>
      <c r="AOS7" s="54">
        <f t="shared" si="655"/>
        <v>4.4988422531093641E-2</v>
      </c>
      <c r="AOT7" s="52">
        <f t="shared" si="656"/>
        <v>4.9105662071208721E-2</v>
      </c>
      <c r="AOU7" s="48">
        <f t="shared" si="738"/>
        <v>92.940232454310419</v>
      </c>
      <c r="AOV7" s="48">
        <v>0</v>
      </c>
      <c r="AOW7" s="48">
        <f t="shared" si="657"/>
        <v>0</v>
      </c>
      <c r="AOX7" s="10"/>
      <c r="AOY7" s="10">
        <f>AOY$2*AOS7</f>
        <v>-93.256051180478707</v>
      </c>
      <c r="AOZ7" s="10">
        <f>AOZ$2*AOS7</f>
        <v>94.419001902907453</v>
      </c>
      <c r="APA7" s="10">
        <f t="shared" si="658"/>
        <v>0</v>
      </c>
      <c r="APB7" s="10">
        <f t="shared" si="82"/>
        <v>-37.68995074387432</v>
      </c>
      <c r="APC7" s="10">
        <f>APC$2*AOS7</f>
        <v>1732.137945913013</v>
      </c>
      <c r="APD7" s="10"/>
      <c r="APE7" s="10">
        <f>AOR7+SUM(AOU7:APC7)</f>
        <v>58346.078189638443</v>
      </c>
      <c r="APF7" s="54">
        <f t="shared" si="659"/>
        <v>4.5119777175704007E-2</v>
      </c>
      <c r="APG7" s="52">
        <f t="shared" si="660"/>
        <v>4.9105662071208728E-2</v>
      </c>
      <c r="APH7" s="48">
        <f t="shared" si="739"/>
        <v>55.040713781097807</v>
      </c>
      <c r="API7" s="48">
        <v>0</v>
      </c>
      <c r="APJ7" s="48">
        <f t="shared" si="661"/>
        <v>0</v>
      </c>
      <c r="APK7" s="10"/>
      <c r="APL7" s="10">
        <f>APL$2*APF7</f>
        <v>-55.040713781097807</v>
      </c>
      <c r="APM7" s="10">
        <f>APM$2*APF7</f>
        <v>54.013787652578777</v>
      </c>
      <c r="APN7" s="10">
        <f t="shared" si="662"/>
        <v>-108.39710628022657</v>
      </c>
      <c r="APO7" s="10">
        <f t="shared" si="83"/>
        <v>-38.88151678339117</v>
      </c>
      <c r="APP7" s="10">
        <f>APP$2*APF7</f>
        <v>-1680.7482468144865</v>
      </c>
      <c r="APQ7" s="10"/>
      <c r="APR7" s="10">
        <f>APE7+SUM(APH7:APP7)</f>
        <v>56572.06510741292</v>
      </c>
      <c r="APS7" s="54">
        <f t="shared" si="663"/>
        <v>4.5171692473430031E-2</v>
      </c>
      <c r="APT7" s="52">
        <f t="shared" si="664"/>
        <v>4.9105662071208721E-2</v>
      </c>
      <c r="APU7" s="48">
        <f t="shared" si="740"/>
        <v>110.63360577207536</v>
      </c>
      <c r="APV7" s="48">
        <v>0</v>
      </c>
      <c r="APW7" s="48">
        <f t="shared" si="665"/>
        <v>0</v>
      </c>
      <c r="APX7" s="10"/>
      <c r="APY7" s="10">
        <f>APY$2*APS7</f>
        <v>-110.66296737218309</v>
      </c>
      <c r="APZ7" s="10">
        <f>APZ$2*APS7</f>
        <v>110.52338684244019</v>
      </c>
      <c r="AQA7" s="10">
        <f t="shared" si="666"/>
        <v>271.27317854608725</v>
      </c>
      <c r="AQB7" s="10">
        <f t="shared" si="84"/>
        <v>-37.699391104475239</v>
      </c>
      <c r="AQC7" s="10">
        <f>AQC$2*APS7</f>
        <v>-833.1078483244163</v>
      </c>
      <c r="AQD7" s="10"/>
      <c r="AQE7" s="10">
        <f>APR7+SUM(APU7:AQC7)</f>
        <v>56083.025071772448</v>
      </c>
      <c r="AQF7" s="54">
        <f t="shared" si="667"/>
        <v>4.5171692476575202E-2</v>
      </c>
      <c r="AQG7" s="52">
        <f t="shared" si="668"/>
        <v>4.9105662071208728E-2</v>
      </c>
      <c r="AQH7" s="48">
        <f t="shared" si="741"/>
        <v>69.596026598659421</v>
      </c>
      <c r="AQI7" s="48">
        <v>0</v>
      </c>
      <c r="AQJ7" s="48">
        <f t="shared" si="669"/>
        <v>0</v>
      </c>
      <c r="AQK7" s="10"/>
      <c r="AQL7" s="10">
        <f>AQL$2*AQF7</f>
        <v>-69.913131879844968</v>
      </c>
      <c r="AQM7" s="10">
        <f>AQM$2*AQF7</f>
        <v>72.639243520806289</v>
      </c>
      <c r="AQN7" s="10">
        <f t="shared" si="670"/>
        <v>69.460511521229691</v>
      </c>
      <c r="AQO7" s="10">
        <f t="shared" si="85"/>
        <v>-37.642926491504419</v>
      </c>
      <c r="AQP7" s="10">
        <f>AQP$2*AQF7</f>
        <v>-1.0055218745285641</v>
      </c>
      <c r="AQQ7" s="10"/>
      <c r="AQR7" s="10">
        <f>AQE7+SUM(AQH7:AQP7)</f>
        <v>56186.159273167264</v>
      </c>
      <c r="AQS7" s="54">
        <f t="shared" si="671"/>
        <v>4.5171692475907348E-2</v>
      </c>
      <c r="AQT7" s="52">
        <f t="shared" si="672"/>
        <v>4.9105662071208714E-2</v>
      </c>
      <c r="AQU7" s="48">
        <f t="shared" si="742"/>
        <v>61.622771158708048</v>
      </c>
      <c r="AQV7" s="48">
        <v>0</v>
      </c>
      <c r="AQW7" s="48">
        <f t="shared" si="673"/>
        <v>0</v>
      </c>
      <c r="AQX7" s="10"/>
      <c r="AQY7" s="10">
        <f>AQY$2*AQS7</f>
        <v>-61.88115323967024</v>
      </c>
      <c r="AQZ7" s="10">
        <f>AQZ$2*AQS7</f>
        <v>61.864439713454146</v>
      </c>
      <c r="ARA7" s="10">
        <f t="shared" si="674"/>
        <v>16.866206536654285</v>
      </c>
      <c r="ARB7" s="10">
        <f t="shared" si="86"/>
        <v>-37.642926490947872</v>
      </c>
      <c r="ARC7" s="10">
        <f>ARC$2*AQS7</f>
        <v>414.41820656479206</v>
      </c>
      <c r="ARD7" s="10"/>
      <c r="ARE7" s="10">
        <f>AQR7+SUM(AQU7:ARC7)</f>
        <v>56641.406817410258</v>
      </c>
      <c r="ARF7" s="54">
        <f t="shared" si="675"/>
        <v>4.5171692472988474E-2</v>
      </c>
      <c r="ARG7" s="52">
        <f t="shared" si="676"/>
        <v>4.9105662071208728E-2</v>
      </c>
      <c r="ARH7" s="48">
        <f t="shared" si="743"/>
        <v>193.26527937798227</v>
      </c>
      <c r="ARI7" s="48">
        <v>0</v>
      </c>
      <c r="ARJ7" s="48">
        <f t="shared" si="677"/>
        <v>0</v>
      </c>
      <c r="ARK7" s="10"/>
      <c r="ARL7" s="10">
        <f>ARL$2*ARF7</f>
        <v>-147.81216726088707</v>
      </c>
      <c r="ARM7" s="10">
        <f>ARM$2*ARF7</f>
        <v>147.68884854043583</v>
      </c>
      <c r="ARN7" s="10">
        <f t="shared" si="678"/>
        <v>90.945071889717155</v>
      </c>
      <c r="ARO7" s="10">
        <f t="shared" si="87"/>
        <v>-49.038841065601012</v>
      </c>
      <c r="ARP7" s="10">
        <f>ARP$2*ARF7</f>
        <v>-276.31298427264682</v>
      </c>
      <c r="ARQ7" s="10"/>
      <c r="ARR7" s="10">
        <f>ARE7+SUM(ARH7:ARP7)</f>
        <v>56600.142024619257</v>
      </c>
      <c r="ARS7" s="54">
        <f t="shared" si="679"/>
        <v>4.4462003807848455E-2</v>
      </c>
      <c r="ART7" s="52">
        <f t="shared" si="680"/>
        <v>4.9105662071208728E-2</v>
      </c>
      <c r="ARU7" s="48">
        <f t="shared" si="744"/>
        <v>82.951426644188629</v>
      </c>
      <c r="ARV7" s="48">
        <v>0</v>
      </c>
      <c r="ARW7" s="48">
        <f t="shared" si="681"/>
        <v>0</v>
      </c>
      <c r="ARX7" s="10"/>
      <c r="ARY7" s="10">
        <f>ARY$2*ARS7</f>
        <v>-127.91807419525617</v>
      </c>
      <c r="ARZ7" s="10">
        <f>ARZ$2*ARS7</f>
        <v>83.741961071892177</v>
      </c>
      <c r="ASA7" s="10">
        <f t="shared" si="682"/>
        <v>38.373821626439771</v>
      </c>
      <c r="ASB7" s="10">
        <f t="shared" si="88"/>
        <v>-37.718451690312079</v>
      </c>
      <c r="ASC7" s="10">
        <f>ASC$2*ARS7</f>
        <v>1230.434824077827</v>
      </c>
      <c r="ASD7" s="10"/>
      <c r="ASE7" s="10">
        <f>ARR7+SUM(ARU7:ASC7)</f>
        <v>57870.007532154035</v>
      </c>
      <c r="ASF7" s="54">
        <f t="shared" si="683"/>
        <v>4.3789132767147729E-2</v>
      </c>
      <c r="ASG7" s="52">
        <f t="shared" si="684"/>
        <v>4.9105662071208728E-2</v>
      </c>
      <c r="ASH7" s="48">
        <f t="shared" si="745"/>
        <v>69.195149707319175</v>
      </c>
      <c r="ASI7" s="48">
        <v>0</v>
      </c>
      <c r="ASJ7" s="48">
        <f t="shared" si="685"/>
        <v>0</v>
      </c>
      <c r="ASK7" s="10"/>
      <c r="ASL7" s="10">
        <f>ASL$2*ASF7</f>
        <v>-69.445623546747257</v>
      </c>
      <c r="ASM7" s="10">
        <f>ASM$2*ASF7</f>
        <v>71.973570181394692</v>
      </c>
      <c r="ASN7" s="10">
        <f t="shared" si="686"/>
        <v>0</v>
      </c>
      <c r="ASO7" s="10">
        <f t="shared" si="89"/>
        <v>-38.564651336699335</v>
      </c>
      <c r="ASP7" s="10">
        <f>ASP$2*ASF7</f>
        <v>466.43089495246579</v>
      </c>
      <c r="ASQ7" s="10">
        <f>ASE7+SUM(ASH7:ASP7)</f>
        <v>58369.596872111768</v>
      </c>
    </row>
    <row r="8" spans="1:1187" s="45" customFormat="1" x14ac:dyDescent="0.45">
      <c r="A8" s="45" t="s">
        <v>31</v>
      </c>
      <c r="B8" s="42">
        <v>1359499.1878992845</v>
      </c>
      <c r="C8" s="43">
        <f>SUM(C3:C7)</f>
        <v>0.68078897953092044</v>
      </c>
      <c r="D8" s="43">
        <f>SUM(D3:D7)</f>
        <v>1.0000000000000002</v>
      </c>
      <c r="E8" s="42">
        <f t="shared" si="0"/>
        <v>0</v>
      </c>
      <c r="F8" s="42"/>
      <c r="G8" s="42">
        <f t="shared" ref="G8:K8" si="746">SUM(G3:G7)</f>
        <v>0</v>
      </c>
      <c r="H8" s="42">
        <f t="shared" si="746"/>
        <v>2345.6175816350146</v>
      </c>
      <c r="I8" s="42">
        <f t="shared" si="746"/>
        <v>6407.7901120388806</v>
      </c>
      <c r="J8" s="42">
        <f t="shared" si="746"/>
        <v>-906.33436844951416</v>
      </c>
      <c r="K8" s="42">
        <f t="shared" si="746"/>
        <v>87861.631746350453</v>
      </c>
      <c r="L8" s="42">
        <f>SUM(L3:L7)</f>
        <v>1455207.8929708598</v>
      </c>
      <c r="M8" s="43">
        <f>SUM(M3:M7)</f>
        <v>0.68078897705940877</v>
      </c>
      <c r="N8" s="43">
        <f>SUM(N3:N7)</f>
        <v>0.99999999999999967</v>
      </c>
      <c r="O8" s="42">
        <f t="shared" si="1"/>
        <v>0</v>
      </c>
      <c r="P8" s="42"/>
      <c r="Q8" s="42">
        <f t="shared" ref="Q8:U8" si="747">SUM(Q3:Q7)</f>
        <v>0</v>
      </c>
      <c r="R8" s="42">
        <f t="shared" si="747"/>
        <v>1948.2206235406807</v>
      </c>
      <c r="S8" s="42">
        <f t="shared" si="747"/>
        <v>-1206.9639695388553</v>
      </c>
      <c r="T8" s="42">
        <f t="shared" si="747"/>
        <v>-954.534224734997</v>
      </c>
      <c r="U8" s="42">
        <f t="shared" si="747"/>
        <v>36394.046032697413</v>
      </c>
      <c r="V8" s="42">
        <f>SUM(V3:V7)</f>
        <v>1491388.6614328239</v>
      </c>
      <c r="W8" s="43">
        <f>SUM(W3:W7)</f>
        <v>0.68101340459177828</v>
      </c>
      <c r="X8" s="43">
        <f>SUM(X3:X7)</f>
        <v>1</v>
      </c>
      <c r="Y8" s="42">
        <f t="shared" si="3"/>
        <v>2193.7893410157708</v>
      </c>
      <c r="Z8" s="42">
        <f t="shared" si="3"/>
        <v>-18876.45</v>
      </c>
      <c r="AA8" s="42"/>
      <c r="AB8" s="42">
        <f t="shared" ref="AB8:AF8" si="748">SUM(AB3:AB7)</f>
        <v>-2188.5795884706436</v>
      </c>
      <c r="AC8" s="42">
        <f t="shared" si="748"/>
        <v>3079.6107169044813</v>
      </c>
      <c r="AD8" s="42">
        <f t="shared" si="748"/>
        <v>-5.2097525451271043</v>
      </c>
      <c r="AE8" s="42">
        <f t="shared" si="748"/>
        <v>-972.69825591248264</v>
      </c>
      <c r="AF8" s="42">
        <f t="shared" si="748"/>
        <v>-16102.882027872751</v>
      </c>
      <c r="AG8" s="42">
        <f>SUM(AG3:AG7)</f>
        <v>1458516.241865943</v>
      </c>
      <c r="AH8" s="43">
        <f>SUM(AH3:AH7)</f>
        <v>0.67821346797850368</v>
      </c>
      <c r="AI8" s="43">
        <f>SUM(AI3:AI7)</f>
        <v>1</v>
      </c>
      <c r="AJ8" s="42">
        <f t="shared" si="4"/>
        <v>0</v>
      </c>
      <c r="AK8" s="42">
        <f t="shared" si="4"/>
        <v>0</v>
      </c>
      <c r="AL8" s="42"/>
      <c r="AM8" s="42">
        <f t="shared" ref="AM8:AQ8" si="749">SUM(AM3:AM7)</f>
        <v>-1.7430086127047544</v>
      </c>
      <c r="AN8" s="42">
        <f t="shared" si="749"/>
        <v>7654.364674548151</v>
      </c>
      <c r="AO8" s="42">
        <f t="shared" si="749"/>
        <v>19534.006036737064</v>
      </c>
      <c r="AP8" s="42">
        <f t="shared" si="749"/>
        <v>-955.33149099452032</v>
      </c>
      <c r="AQ8" s="42">
        <f t="shared" si="749"/>
        <v>36112.066148232567</v>
      </c>
      <c r="AR8" s="42">
        <f>SUM(AR3:AR7)</f>
        <v>1520859.6042258537</v>
      </c>
      <c r="AS8" s="43">
        <f>SUM(AS3:AS7)</f>
        <v>0.67821347046195046</v>
      </c>
      <c r="AT8" s="43">
        <f>SUM(AT3:AT7)</f>
        <v>0.99999999999999989</v>
      </c>
      <c r="AU8" s="42">
        <f t="shared" si="5"/>
        <v>0</v>
      </c>
      <c r="AV8" s="42">
        <f t="shared" si="5"/>
        <v>0</v>
      </c>
      <c r="AW8" s="42"/>
      <c r="AX8" s="42">
        <f t="shared" ref="AX8:BB8" si="750">SUM(AX3:AX7)</f>
        <v>0</v>
      </c>
      <c r="AY8" s="42">
        <f t="shared" si="750"/>
        <v>2389.5766490174087</v>
      </c>
      <c r="AZ8" s="42">
        <f t="shared" si="750"/>
        <v>1491.6491426646051</v>
      </c>
      <c r="BA8" s="42">
        <f t="shared" si="750"/>
        <v>-986.50218559513473</v>
      </c>
      <c r="BB8" s="42">
        <f t="shared" si="750"/>
        <v>11301.959517953788</v>
      </c>
      <c r="BC8" s="42">
        <f>SUM(BC3:BC7)</f>
        <v>1535056.2873498942</v>
      </c>
      <c r="BD8" s="43">
        <f>SUM(BD3:BD7)</f>
        <v>0.67879766761855398</v>
      </c>
      <c r="BE8" s="43">
        <f>SUM(BE3:BE7)</f>
        <v>1</v>
      </c>
      <c r="BF8" s="42">
        <f t="shared" si="6"/>
        <v>0</v>
      </c>
      <c r="BG8" s="42">
        <f t="shared" si="6"/>
        <v>0</v>
      </c>
      <c r="BH8" s="42"/>
      <c r="BI8" s="42">
        <f t="shared" ref="BI8:BM8" si="751">SUM(BI3:BI7)</f>
        <v>0</v>
      </c>
      <c r="BJ8" s="42">
        <f>SUM(BJ3:BJ7)</f>
        <v>2001.4009830899249</v>
      </c>
      <c r="BK8" s="42">
        <f t="shared" si="751"/>
        <v>0</v>
      </c>
      <c r="BL8" s="42">
        <f t="shared" si="751"/>
        <v>-993.79372527694363</v>
      </c>
      <c r="BM8" s="42">
        <f t="shared" si="751"/>
        <v>30619.979020278814</v>
      </c>
      <c r="BN8" s="42">
        <f>SUM(BN3:BN7)</f>
        <v>1566683.8736279861</v>
      </c>
      <c r="BO8" s="43">
        <f>SUM(BO3:BO7)</f>
        <v>0.67879766885862092</v>
      </c>
      <c r="BP8" s="43">
        <f>SUM(BP3:BP7)</f>
        <v>1</v>
      </c>
      <c r="BQ8" s="42">
        <f t="shared" si="8"/>
        <v>11148.437153800218</v>
      </c>
      <c r="BR8" s="42">
        <f t="shared" si="8"/>
        <v>0</v>
      </c>
      <c r="BS8" s="44"/>
      <c r="BT8" s="44">
        <f t="shared" ref="BT8:BX8" si="752">SUM(BT3:BT7)</f>
        <v>-11080.285867846813</v>
      </c>
      <c r="BU8" s="44">
        <f t="shared" si="752"/>
        <v>2196.8404115639746</v>
      </c>
      <c r="BV8" s="44">
        <f t="shared" si="752"/>
        <v>7778.3153355441827</v>
      </c>
      <c r="BW8" s="44">
        <f t="shared" si="752"/>
        <v>-1009.6097127768697</v>
      </c>
      <c r="BX8" s="44">
        <f t="shared" si="752"/>
        <v>8720.2896485959809</v>
      </c>
      <c r="BY8" s="44">
        <f>SUM(BY3:BY7)</f>
        <v>1584437.8605968666</v>
      </c>
      <c r="BZ8" s="43">
        <f>SUM(BZ3:BZ7)</f>
        <v>0.67895618658279355</v>
      </c>
      <c r="CA8" s="43">
        <f>SUM(CA3:CA7)</f>
        <v>1</v>
      </c>
      <c r="CB8" s="42">
        <f t="shared" si="9"/>
        <v>0</v>
      </c>
      <c r="CC8" s="42">
        <f t="shared" si="9"/>
        <v>0</v>
      </c>
      <c r="CD8" s="44"/>
      <c r="CE8" s="44">
        <f t="shared" ref="CE8:CI8" si="753">SUM(CE3:CE7)</f>
        <v>0</v>
      </c>
      <c r="CF8" s="44">
        <f t="shared" si="753"/>
        <v>2085.2306089186727</v>
      </c>
      <c r="CG8" s="44">
        <f t="shared" si="753"/>
        <v>0</v>
      </c>
      <c r="CH8" s="44">
        <f t="shared" si="753"/>
        <v>-1018.5361233021777</v>
      </c>
      <c r="CI8" s="44">
        <f t="shared" si="753"/>
        <v>45099.107949689052</v>
      </c>
      <c r="CJ8" s="44">
        <f>SUM(CJ3:CJ7)</f>
        <v>1630603.6630321722</v>
      </c>
      <c r="CK8" s="43">
        <f>SUM(CK3:CK7)</f>
        <v>0.67895618677709335</v>
      </c>
      <c r="CL8" s="43">
        <f>SUM(CL3:CL7)</f>
        <v>0.99999999999999978</v>
      </c>
      <c r="CM8" s="42">
        <f t="shared" si="10"/>
        <v>110925.03054834265</v>
      </c>
      <c r="CN8" s="42">
        <f t="shared" si="10"/>
        <v>0</v>
      </c>
      <c r="CO8" s="44"/>
      <c r="CP8" s="44">
        <f t="shared" ref="CP8:CT8" si="754">SUM(CP3:CP7)</f>
        <v>-110925.03054834266</v>
      </c>
      <c r="CQ8" s="44">
        <f t="shared" si="754"/>
        <v>2286.8466491788704</v>
      </c>
      <c r="CR8" s="44">
        <f t="shared" si="754"/>
        <v>14162.734105009855</v>
      </c>
      <c r="CS8" s="44">
        <f t="shared" si="754"/>
        <v>-1041.260787165086</v>
      </c>
      <c r="CT8" s="44">
        <f t="shared" si="754"/>
        <v>-34617.226191207548</v>
      </c>
      <c r="CU8" s="44">
        <f>SUM(CU3:CU7)</f>
        <v>1611394.7568079883</v>
      </c>
      <c r="CV8" s="43">
        <f>SUM(CV3:CV7)</f>
        <v>0.67917508877160804</v>
      </c>
      <c r="CW8" s="43">
        <f>SUM(CW3:CW7)</f>
        <v>0.99999999999999989</v>
      </c>
      <c r="CX8" s="42">
        <f t="shared" si="11"/>
        <v>4666.4014906721995</v>
      </c>
      <c r="CY8" s="42">
        <f t="shared" si="11"/>
        <v>0</v>
      </c>
      <c r="CZ8" s="44"/>
      <c r="DA8" s="44">
        <f t="shared" ref="DA8:DE8" si="755">SUM(DA3:DA7)</f>
        <v>-4669.4441950698974</v>
      </c>
      <c r="DB8" s="44">
        <f t="shared" si="755"/>
        <v>4684.7256345672577</v>
      </c>
      <c r="DC8" s="44">
        <f t="shared" si="755"/>
        <v>0</v>
      </c>
      <c r="DD8" s="44">
        <f t="shared" si="755"/>
        <v>-1031.728085602062</v>
      </c>
      <c r="DE8" s="44">
        <f t="shared" si="755"/>
        <v>-22489.511130992483</v>
      </c>
      <c r="DF8" s="44">
        <f>SUM(DF3:DF7)</f>
        <v>1592555.2005215629</v>
      </c>
      <c r="DG8" s="43">
        <f>SUM(DG3:DG7)</f>
        <v>0.67917509492122075</v>
      </c>
      <c r="DH8" s="43">
        <f>SUM(DH3:DH7)</f>
        <v>1.0000000000000002</v>
      </c>
      <c r="DI8" s="42">
        <f t="shared" si="12"/>
        <v>2180.5799350069192</v>
      </c>
      <c r="DJ8" s="42">
        <f t="shared" si="12"/>
        <v>-56629.350000000013</v>
      </c>
      <c r="DK8" s="44"/>
      <c r="DL8" s="44">
        <f t="shared" ref="DL8:DP8" si="756">SUM(DL3:DL7)</f>
        <v>-2180.5799350069187</v>
      </c>
      <c r="DM8" s="44">
        <f t="shared" si="756"/>
        <v>2180.5799350069187</v>
      </c>
      <c r="DN8" s="44">
        <f t="shared" si="756"/>
        <v>0</v>
      </c>
      <c r="DO8" s="44">
        <f t="shared" si="756"/>
        <v>-1022.3079363773197</v>
      </c>
      <c r="DP8" s="44">
        <f t="shared" si="756"/>
        <v>-16697.675918910041</v>
      </c>
      <c r="DQ8" s="44">
        <f>SUM(DQ3:DQ7)</f>
        <v>1520387.4466012826</v>
      </c>
      <c r="DR8" s="43">
        <f>SUM(DR3:DR7)</f>
        <v>0.65478690315641319</v>
      </c>
      <c r="DS8" s="43">
        <f>SUM(DS3:DS7)</f>
        <v>0.99999999999999989</v>
      </c>
      <c r="DT8" s="42">
        <f t="shared" si="13"/>
        <v>2551.2920458515537</v>
      </c>
      <c r="DU8" s="42">
        <f t="shared" si="13"/>
        <v>0</v>
      </c>
      <c r="DV8" s="44"/>
      <c r="DW8" s="44">
        <f t="shared" ref="DW8:EA8" si="757">SUM(DW3:DW7)</f>
        <v>-2359.9960520944069</v>
      </c>
      <c r="DX8" s="44">
        <f t="shared" si="757"/>
        <v>2556.5106974697105</v>
      </c>
      <c r="DY8" s="44">
        <f t="shared" si="757"/>
        <v>3750.0824560193464</v>
      </c>
      <c r="DZ8" s="44">
        <f t="shared" si="757"/>
        <v>-978.10758019698699</v>
      </c>
      <c r="EA8" s="44">
        <f t="shared" si="757"/>
        <v>-84316.745822725541</v>
      </c>
      <c r="EB8" s="44"/>
      <c r="EC8" s="44">
        <f>SUM(EC3:EC7)</f>
        <v>1441590.4823456062</v>
      </c>
      <c r="ED8" s="43">
        <f>SUM(ED3:ED7)</f>
        <v>0.65478690465233458</v>
      </c>
      <c r="EE8" s="43">
        <f>SUM(EE3:EE7)</f>
        <v>0.99999999999999989</v>
      </c>
      <c r="EF8" s="42">
        <f t="shared" si="15"/>
        <v>2363.0997474140895</v>
      </c>
      <c r="EG8" s="42">
        <f t="shared" si="15"/>
        <v>0</v>
      </c>
      <c r="EH8" s="44"/>
      <c r="EI8" s="44">
        <f t="shared" ref="EI8:EM8" si="758">SUM(EI3:EI7)</f>
        <v>-2363.09974741409</v>
      </c>
      <c r="EJ8" s="44">
        <f t="shared" si="758"/>
        <v>2458.7772099218896</v>
      </c>
      <c r="EK8" s="44">
        <f t="shared" si="758"/>
        <v>101.79317219725198</v>
      </c>
      <c r="EL8" s="44">
        <f t="shared" si="758"/>
        <v>-938.7090543786336</v>
      </c>
      <c r="EM8" s="44">
        <f t="shared" si="758"/>
        <v>-98364.963331385166</v>
      </c>
      <c r="EN8" s="44">
        <f>SUM(EN3:EN7)</f>
        <v>1344847.3803419615</v>
      </c>
      <c r="EO8" s="43">
        <f>SUM(EO3:EO7)</f>
        <v>0.65478690426670794</v>
      </c>
      <c r="EP8" s="43">
        <f>SUM(EP3:EP7)</f>
        <v>0.99999999999999989</v>
      </c>
      <c r="EQ8" s="42">
        <f t="shared" si="17"/>
        <v>2346.9657967012467</v>
      </c>
      <c r="ER8" s="42">
        <f t="shared" si="17"/>
        <v>0</v>
      </c>
      <c r="ES8" s="44"/>
      <c r="ET8" s="44">
        <f t="shared" ref="ET8:EX8" si="759">SUM(ET3:ET7)</f>
        <v>-2346.9657967012472</v>
      </c>
      <c r="EU8" s="44">
        <f t="shared" si="759"/>
        <v>2246.7768524793978</v>
      </c>
      <c r="EV8" s="44">
        <f t="shared" si="759"/>
        <v>-104.11111777840658</v>
      </c>
      <c r="EW8" s="44">
        <f>SUM(EW3:EW7)</f>
        <v>-890.3399452076136</v>
      </c>
      <c r="EX8" s="44">
        <f t="shared" si="759"/>
        <v>106327.50597065895</v>
      </c>
      <c r="EY8" s="44">
        <f>SUM(EY3:EY7)</f>
        <v>1452427.212102114</v>
      </c>
      <c r="EZ8" s="43">
        <f>SUM(EZ3:EZ7)</f>
        <v>0.65593654548359859</v>
      </c>
      <c r="FA8" s="43">
        <f>SUM(FA3:FA7)</f>
        <v>0.99999999999999989</v>
      </c>
      <c r="FB8" s="42">
        <f t="shared" si="19"/>
        <v>3105.9841708084809</v>
      </c>
      <c r="FC8" s="42">
        <f t="shared" ref="FC8" si="760">FC$2*FA8</f>
        <v>-17257.529999999995</v>
      </c>
      <c r="FD8" s="44"/>
      <c r="FE8" s="44">
        <f t="shared" ref="FE8:FI8" si="761">SUM(FE3:FE7)</f>
        <v>-6070.8960687798044</v>
      </c>
      <c r="FF8" s="44">
        <f t="shared" si="761"/>
        <v>2785.5394902433786</v>
      </c>
      <c r="FG8" s="44">
        <f t="shared" si="761"/>
        <v>775.97293330709715</v>
      </c>
      <c r="FH8" s="44">
        <f t="shared" si="761"/>
        <v>-944.50926930365301</v>
      </c>
      <c r="FI8" s="44">
        <f t="shared" si="761"/>
        <v>-20842.901922612276</v>
      </c>
      <c r="FJ8" s="44">
        <f>SUM(FJ3:FJ7)</f>
        <v>1413978.8714357775</v>
      </c>
      <c r="FK8" s="43">
        <f>SUM(FK3:FK7)</f>
        <v>0.65319360445849017</v>
      </c>
      <c r="FL8" s="43">
        <f>SUM(FL3:FL7)</f>
        <v>0.99999999999999978</v>
      </c>
      <c r="FM8" s="42">
        <f t="shared" si="21"/>
        <v>7740.5532347865346</v>
      </c>
      <c r="FN8" s="42">
        <f t="shared" ref="FN8" si="762">FN$2*FL8</f>
        <v>-17257.529999999995</v>
      </c>
      <c r="FO8" s="44"/>
      <c r="FP8" s="44">
        <f t="shared" ref="FP8:FT8" si="763">SUM(FP3:FP7)</f>
        <v>-7746.725914348669</v>
      </c>
      <c r="FQ8" s="44">
        <f t="shared" si="763"/>
        <v>11342.426068171764</v>
      </c>
      <c r="FR8" s="44">
        <f t="shared" si="763"/>
        <v>6236.1438527419195</v>
      </c>
      <c r="FS8" s="44">
        <f t="shared" si="763"/>
        <v>-924.37346128547699</v>
      </c>
      <c r="FT8" s="44">
        <f t="shared" si="763"/>
        <v>-25182.540373007949</v>
      </c>
      <c r="FU8" s="44">
        <f>SUM(FU3:FU7)</f>
        <v>1388186.8248428355</v>
      </c>
      <c r="FV8" s="43">
        <f>SUM(FV3:FV7)</f>
        <v>0.65038951881920015</v>
      </c>
      <c r="FW8" s="43">
        <f>SUM(FW3:FW7)</f>
        <v>0.99999999999999978</v>
      </c>
      <c r="FX8" s="42">
        <f t="shared" si="23"/>
        <v>6507.8820759423625</v>
      </c>
      <c r="FY8" s="42">
        <f t="shared" ref="FY8" si="764">FY$2*FW8</f>
        <v>0</v>
      </c>
      <c r="FZ8" s="44"/>
      <c r="GA8" s="44">
        <f t="shared" ref="GA8:GE8" si="765">SUM(GA3:GA7)</f>
        <v>-6507.8820759423616</v>
      </c>
      <c r="GB8" s="44">
        <f t="shared" si="765"/>
        <v>2927.6178527464299</v>
      </c>
      <c r="GC8" s="44">
        <f t="shared" si="765"/>
        <v>4219.7727253652874</v>
      </c>
      <c r="GD8" s="44">
        <f t="shared" si="765"/>
        <v>-910.54532634688007</v>
      </c>
      <c r="GE8" s="44">
        <f t="shared" si="765"/>
        <v>66399.865934468442</v>
      </c>
      <c r="GF8" s="44">
        <f>SUM(GF3:GF7)</f>
        <v>1460823.5360290688</v>
      </c>
      <c r="GG8" s="43">
        <f>SUM(GG3:GG7)</f>
        <v>0.65038952051962007</v>
      </c>
      <c r="GH8" s="43">
        <f>SUM(GH3:GH7)</f>
        <v>0.99999999999999989</v>
      </c>
      <c r="GI8" s="42">
        <f t="shared" si="25"/>
        <v>2304.9154217694818</v>
      </c>
      <c r="GJ8" s="42">
        <f t="shared" ref="GJ8" si="766">GJ$2*GH8</f>
        <v>0</v>
      </c>
      <c r="GK8" s="44"/>
      <c r="GL8" s="44">
        <f t="shared" ref="GL8:GP8" si="767">SUM(GL3:GL7)</f>
        <v>-2311.9396285910934</v>
      </c>
      <c r="GM8" s="44">
        <f t="shared" si="767"/>
        <v>2311.9396285910934</v>
      </c>
      <c r="GN8" s="44">
        <f t="shared" si="767"/>
        <v>0</v>
      </c>
      <c r="GO8" s="44">
        <f t="shared" si="767"/>
        <v>-946.86307955328357</v>
      </c>
      <c r="GP8" s="44">
        <f t="shared" si="767"/>
        <v>40903.913994702845</v>
      </c>
      <c r="GQ8" s="44">
        <f>SUM(GQ3:GQ7)</f>
        <v>1503085.5023659877</v>
      </c>
      <c r="GR8" s="43">
        <f>SUM(GR3:GR7)</f>
        <v>0.65038951815852586</v>
      </c>
      <c r="GS8" s="43">
        <f>SUM(GS3:GS7)</f>
        <v>0.99999999999999989</v>
      </c>
      <c r="GT8" s="42">
        <f t="shared" si="27"/>
        <v>3138.812334108954</v>
      </c>
      <c r="GU8" s="42">
        <f t="shared" ref="GU8" si="768">GU$2*GS8</f>
        <v>-17257.529999999995</v>
      </c>
      <c r="GV8" s="44"/>
      <c r="GW8" s="44">
        <f t="shared" ref="GW8:HA8" si="769">SUM(GW3:GW7)</f>
        <v>-3146.1097045026918</v>
      </c>
      <c r="GX8" s="44">
        <f t="shared" si="769"/>
        <v>2582.7943350352298</v>
      </c>
      <c r="GY8" s="44">
        <f t="shared" si="769"/>
        <v>6387.4364344637925</v>
      </c>
      <c r="GZ8" s="44">
        <f t="shared" si="769"/>
        <v>-1130.5916111005101</v>
      </c>
      <c r="HA8" s="44">
        <f t="shared" si="769"/>
        <v>6082.7159374161611</v>
      </c>
      <c r="HB8" s="44">
        <f>SUM(HB3:HB7)</f>
        <v>1499743.0300914084</v>
      </c>
      <c r="HC8" s="43">
        <f>SUM(HC3:HC7)</f>
        <v>0.64831690598550251</v>
      </c>
      <c r="HD8" s="43">
        <f>SUM(HD3:HD7)</f>
        <v>1.0000000000000002</v>
      </c>
      <c r="HE8" s="42">
        <f t="shared" si="29"/>
        <v>2171.0642052570711</v>
      </c>
      <c r="HF8" s="42">
        <f t="shared" ref="HF8" si="770">HF$2*HD8</f>
        <v>0</v>
      </c>
      <c r="HG8" s="44"/>
      <c r="HH8" s="44">
        <f t="shared" ref="HH8:HL8" si="771">SUM(HH3:HH7)</f>
        <v>-2171.0642052570715</v>
      </c>
      <c r="HI8" s="44">
        <f t="shared" si="771"/>
        <v>2171.0642052570715</v>
      </c>
      <c r="HJ8" s="44">
        <f t="shared" si="771"/>
        <v>0</v>
      </c>
      <c r="HK8" s="44">
        <f t="shared" si="771"/>
        <v>-965.6291324510471</v>
      </c>
      <c r="HL8" s="44">
        <f t="shared" si="771"/>
        <v>-9343.095910397933</v>
      </c>
      <c r="HM8" s="44">
        <f>SUM(HM3:HM7)</f>
        <v>1491605.3692538168</v>
      </c>
      <c r="HN8" s="43">
        <f>SUM(HN3:HN7)</f>
        <v>0.64971475892094832</v>
      </c>
      <c r="HO8" s="43">
        <f>SUM(HO3:HO7)</f>
        <v>0.99999999999999989</v>
      </c>
      <c r="HP8" s="42">
        <f>HP$2*HN8</f>
        <v>6458.3986009874379</v>
      </c>
      <c r="HQ8" s="42">
        <f t="shared" ref="HQ8" si="772">HQ$2*HO8</f>
        <v>0</v>
      </c>
      <c r="HR8" s="44"/>
      <c r="HS8" s="44">
        <f>SUM(HS3:HS7)</f>
        <v>-6690.7560902203386</v>
      </c>
      <c r="HT8" s="44">
        <f t="shared" ref="HT8:HW8" si="773">SUM(HT3:HT7)</f>
        <v>3128.5779757796322</v>
      </c>
      <c r="HU8" s="44">
        <f t="shared" si="773"/>
        <v>-93.338022266583437</v>
      </c>
      <c r="HV8" s="44">
        <f t="shared" si="773"/>
        <v>-962.03264353424811</v>
      </c>
      <c r="HW8" s="44">
        <f t="shared" si="773"/>
        <v>-77275.507613488604</v>
      </c>
      <c r="HX8" s="44">
        <f>SUM(HX3:HX7)</f>
        <v>1416170.7114610742</v>
      </c>
      <c r="HY8" s="43">
        <f>SUM(HY3:HY7)</f>
        <v>0.64984325150576183</v>
      </c>
      <c r="HZ8" s="43">
        <f>SUM(HZ3:HZ7)</f>
        <v>0.99999999999999978</v>
      </c>
      <c r="IA8" s="42">
        <f>IA$2*HY8</f>
        <v>4162.4994647624917</v>
      </c>
      <c r="IB8" s="42">
        <f t="shared" ref="IB8" si="774">IB$2*HZ8</f>
        <v>-17257.529999999995</v>
      </c>
      <c r="IC8" s="44"/>
      <c r="ID8" s="44">
        <f>SUM(ID3:ID7)</f>
        <v>-3512.6562132567306</v>
      </c>
      <c r="IE8" s="44">
        <f t="shared" ref="IE8:IH8" si="775">SUM(IE3:IE7)</f>
        <v>3512.6562132567306</v>
      </c>
      <c r="IF8" s="44">
        <f t="shared" si="775"/>
        <v>85.005995729468736</v>
      </c>
      <c r="IG8" s="44">
        <f t="shared" si="775"/>
        <v>-924.35003780682598</v>
      </c>
      <c r="IH8" s="44">
        <f t="shared" si="775"/>
        <v>43504.256851356891</v>
      </c>
      <c r="II8" s="44">
        <f>SUM(II3:II7)</f>
        <v>1445740.5937351161</v>
      </c>
      <c r="IJ8" s="43">
        <f>SUM(IJ3:IJ7)</f>
        <v>0.64765516535474266</v>
      </c>
      <c r="IK8" s="43">
        <f>SUM(IK3:IK7)</f>
        <v>0.99999999999999989</v>
      </c>
      <c r="IL8" s="42">
        <f>IL$2*IJ8</f>
        <v>2583.2568221888873</v>
      </c>
      <c r="IM8" s="42">
        <f t="shared" ref="IM8" si="776">IM$2*IK8</f>
        <v>0</v>
      </c>
      <c r="IN8" s="44"/>
      <c r="IO8" s="44">
        <f>SUM(IO3:IO7)</f>
        <v>-2583.2568221888873</v>
      </c>
      <c r="IP8" s="44">
        <f t="shared" ref="IP8:IS8" si="777">SUM(IP3:IP7)</f>
        <v>2583.2568221888873</v>
      </c>
      <c r="IQ8" s="44">
        <f t="shared" si="777"/>
        <v>-648.5424529312786</v>
      </c>
      <c r="IR8" s="44">
        <f t="shared" si="777"/>
        <v>-938.41347528910092</v>
      </c>
      <c r="IS8" s="44">
        <f t="shared" si="777"/>
        <v>9630.5351605502183</v>
      </c>
      <c r="IT8" s="44">
        <f>SUM(IT3:IT7)</f>
        <v>1456367.4297896347</v>
      </c>
      <c r="IU8" s="43">
        <f>SUM(IU3:IU7)</f>
        <v>0.64765516474079932</v>
      </c>
      <c r="IV8" s="43">
        <f>SUM(IV3:IV7)</f>
        <v>1.0000000000000002</v>
      </c>
      <c r="IW8" s="42">
        <f>IW$2*IU8</f>
        <v>7022.1363581856422</v>
      </c>
      <c r="IX8" s="42">
        <f t="shared" ref="IX8" si="778">IX$2*IV8</f>
        <v>0</v>
      </c>
      <c r="IY8" s="44"/>
      <c r="IZ8" s="44">
        <f>SUM(IZ3:IZ7)</f>
        <v>-7033.2112615027099</v>
      </c>
      <c r="JA8" s="44">
        <f t="shared" ref="JA8:JD8" si="779">SUM(JA3:JA7)</f>
        <v>2128.1948713382667</v>
      </c>
      <c r="JB8" s="44">
        <f t="shared" si="779"/>
        <v>1116.1106219494668</v>
      </c>
      <c r="JC8" s="44">
        <f t="shared" si="779"/>
        <v>-943.72424675040838</v>
      </c>
      <c r="JD8" s="44">
        <f t="shared" si="779"/>
        <v>22008.371699259242</v>
      </c>
      <c r="JE8" s="44"/>
      <c r="JF8" s="44">
        <f>SUM(JF3:JF7)</f>
        <v>1480665.01</v>
      </c>
      <c r="JG8" s="43">
        <f>SUM(JG3:JG7)</f>
        <v>0.64765503510894207</v>
      </c>
      <c r="JH8" s="43">
        <f>SUM(JH3:JH7)</f>
        <v>1</v>
      </c>
      <c r="JI8" s="42">
        <f>JI$2*JG8</f>
        <v>2579.9532620075242</v>
      </c>
      <c r="JJ8" s="42">
        <f t="shared" ref="JJ8" si="780">JJ$2*JH8</f>
        <v>0</v>
      </c>
      <c r="JK8" s="44"/>
      <c r="JL8" s="44">
        <f>SUM(JL3:JL7)</f>
        <v>-2579.3056069724157</v>
      </c>
      <c r="JM8" s="44">
        <f t="shared" ref="JM8:JP8" si="781">SUM(JM3:JM7)</f>
        <v>2579.3056069724157</v>
      </c>
      <c r="JN8" s="44">
        <f t="shared" si="781"/>
        <v>55.665950267613567</v>
      </c>
      <c r="JO8" s="44">
        <f t="shared" si="781"/>
        <v>-955.87406631728777</v>
      </c>
      <c r="JP8" s="44">
        <f t="shared" si="781"/>
        <v>29239.714252815163</v>
      </c>
      <c r="JQ8" s="44">
        <f>SUM(JQ3:JQ7)</f>
        <v>1511584.469398773</v>
      </c>
      <c r="JR8" s="43">
        <f>SUM(JR3:JR7)</f>
        <v>0.64765503510894196</v>
      </c>
      <c r="JS8" s="43">
        <f>SUM(JS3:JS7)</f>
        <v>1</v>
      </c>
      <c r="JT8" s="42">
        <f>JT$2*JR8</f>
        <v>1978.0356254779751</v>
      </c>
      <c r="JU8" s="42">
        <f t="shared" ref="JU8" si="782">JU$2*JS8</f>
        <v>0</v>
      </c>
      <c r="JV8" s="44"/>
      <c r="JW8" s="44">
        <f>SUM(JW3:JW7)</f>
        <v>-1978.0356254779749</v>
      </c>
      <c r="JX8" s="44">
        <f t="shared" ref="JX8:KA8" si="783">SUM(JX3:JX7)</f>
        <v>1978.0356254779749</v>
      </c>
      <c r="JY8" s="44">
        <f t="shared" si="783"/>
        <v>0</v>
      </c>
      <c r="JZ8" s="44">
        <f t="shared" si="783"/>
        <v>-971.33359200533778</v>
      </c>
      <c r="KA8" s="44">
        <f t="shared" si="783"/>
        <v>-12900.148426508331</v>
      </c>
      <c r="KB8" s="44">
        <f>SUM(KB3:KB7)</f>
        <v>1499691.0230057372</v>
      </c>
      <c r="KC8" s="43">
        <f>SUM(KC3:KC7)</f>
        <v>0.64765503510894185</v>
      </c>
      <c r="KD8" s="43">
        <f>SUM(KD3:KD7)</f>
        <v>1</v>
      </c>
      <c r="KE8" s="42">
        <f>KE$2*KC8</f>
        <v>3116.0561938693008</v>
      </c>
      <c r="KF8" s="42">
        <f t="shared" ref="KF8" si="784">KF$2*KD8</f>
        <v>-17875</v>
      </c>
      <c r="KG8" s="44"/>
      <c r="KH8" s="44">
        <f>SUM(KH3:KH7)</f>
        <v>-3123.8021480892039</v>
      </c>
      <c r="KI8" s="44">
        <f t="shared" ref="KI8:KL8" si="785">SUM(KI3:KI7)</f>
        <v>3123.8021480892039</v>
      </c>
      <c r="KJ8" s="44">
        <f t="shared" si="785"/>
        <v>-596.28303772410061</v>
      </c>
      <c r="KK8" s="44">
        <f t="shared" si="785"/>
        <v>-965.38164223268643</v>
      </c>
      <c r="KL8" s="44">
        <f t="shared" si="785"/>
        <v>13518.393446472977</v>
      </c>
      <c r="KM8" s="44"/>
      <c r="KN8" s="44">
        <f>SUM(KN3:KN7)</f>
        <v>1496888.8079661226</v>
      </c>
      <c r="KO8" s="43">
        <f>SUM(KO3:KO7)</f>
        <v>0.64668973104030569</v>
      </c>
      <c r="KP8" s="43">
        <f>SUM(KP3:KP7)</f>
        <v>1</v>
      </c>
      <c r="KQ8" s="42">
        <f>KQ$2*KO8</f>
        <v>2137.4647666236601</v>
      </c>
      <c r="KR8" s="42">
        <f t="shared" ref="KR8" si="786">KR$2*KP8</f>
        <v>-17875</v>
      </c>
      <c r="KS8" s="44"/>
      <c r="KT8" s="44">
        <f>SUM(KT3:KT7)</f>
        <v>-2071.4118774952035</v>
      </c>
      <c r="KU8" s="44">
        <f t="shared" ref="KU8:KX8" si="787">SUM(KU3:KU7)</f>
        <v>12063.634786307523</v>
      </c>
      <c r="KV8" s="44">
        <f t="shared" si="787"/>
        <v>12778.032932187745</v>
      </c>
      <c r="KW8" s="44">
        <f t="shared" si="787"/>
        <v>-963.65823581240124</v>
      </c>
      <c r="KX8" s="44">
        <f t="shared" si="787"/>
        <v>217.49469034347567</v>
      </c>
      <c r="KY8" s="49">
        <f>SUM(KY3:KY7)</f>
        <v>1503175.3650282775</v>
      </c>
      <c r="KZ8" s="55">
        <f>SUM(KZ3:KZ7)</f>
        <v>0.64416108354721369</v>
      </c>
      <c r="LA8" s="55">
        <f>SUM(LA3:LA7)</f>
        <v>1</v>
      </c>
      <c r="LB8" s="50">
        <f>LB$2*KZ8</f>
        <v>0</v>
      </c>
      <c r="LC8" s="50">
        <f t="shared" ref="LC8" si="788">LC$2*LA8</f>
        <v>0</v>
      </c>
      <c r="LD8" s="49"/>
      <c r="LE8" s="49">
        <f>SUM(LE3:LE7)</f>
        <v>7.7041665592246771</v>
      </c>
      <c r="LF8" s="49">
        <f t="shared" ref="LF8:LI8" si="789">SUM(LF3:LF7)</f>
        <v>2934.4758160993324</v>
      </c>
      <c r="LG8" s="49">
        <f t="shared" si="789"/>
        <v>13488.675114981135</v>
      </c>
      <c r="LH8" s="49">
        <f t="shared" si="789"/>
        <v>-965.96463605489544</v>
      </c>
      <c r="LI8" s="49">
        <f t="shared" si="789"/>
        <v>39844.558056369569</v>
      </c>
      <c r="LJ8" s="49"/>
      <c r="LK8" s="49">
        <f>SUM(LK3:LK7)</f>
        <v>1558484.8135462319</v>
      </c>
      <c r="LL8" s="55">
        <f>SUM(LL3:LL7)</f>
        <v>0.6446893531273874</v>
      </c>
      <c r="LM8" s="53">
        <f>SUM(LM3:LM7)</f>
        <v>1</v>
      </c>
      <c r="LN8" s="50">
        <f>LN$2*LL8</f>
        <v>0</v>
      </c>
      <c r="LO8" s="50">
        <f t="shared" ref="LO8" si="790">LO$2*LM8</f>
        <v>0</v>
      </c>
      <c r="LP8" s="49"/>
      <c r="LQ8" s="49">
        <f>SUM(LQ3:LQ7)</f>
        <v>3080.0033845660937</v>
      </c>
      <c r="LR8" s="49">
        <f t="shared" ref="LR8:LU8" si="791">SUM(LR3:LR7)</f>
        <v>2000.4452751801582</v>
      </c>
      <c r="LS8" s="49">
        <f t="shared" si="791"/>
        <v>9980.0232745790836</v>
      </c>
      <c r="LT8" s="49">
        <f t="shared" si="791"/>
        <v>-993.79508473939893</v>
      </c>
      <c r="LU8" s="49">
        <f t="shared" si="791"/>
        <v>-7025.5151194927666</v>
      </c>
      <c r="LV8" s="49"/>
      <c r="LW8" s="49">
        <f>SUM(LW3:LW7)</f>
        <v>1565525.9752763251</v>
      </c>
      <c r="LX8" s="55">
        <f>SUM(LX3:LX7)</f>
        <v>0.6446893531273874</v>
      </c>
      <c r="LY8" s="53">
        <f>SUM(LY3:LY7)</f>
        <v>1</v>
      </c>
      <c r="LZ8" s="50">
        <f>LZ$2*LX8</f>
        <v>0</v>
      </c>
      <c r="MA8" s="50">
        <f t="shared" ref="MA8" si="792">MA$2*LY8</f>
        <v>-17875</v>
      </c>
      <c r="MB8" s="49"/>
      <c r="MC8" s="49">
        <f>SUM(MC3:MC7)</f>
        <v>-12535.197950551235</v>
      </c>
      <c r="MD8" s="49">
        <f t="shared" ref="MD8:MG8" si="793">SUM(MD3:MD7)</f>
        <v>2525.2353024129143</v>
      </c>
      <c r="ME8" s="49">
        <f t="shared" si="793"/>
        <v>959.6072083430538</v>
      </c>
      <c r="MF8" s="49">
        <f t="shared" si="793"/>
        <v>-997.31508860747454</v>
      </c>
      <c r="MG8" s="49">
        <f t="shared" si="793"/>
        <v>24434.023040630422</v>
      </c>
      <c r="MH8" s="49"/>
      <c r="MI8" s="49">
        <f>SUM(MI3:MI7)</f>
        <v>1562037.3277885527</v>
      </c>
      <c r="MJ8" s="55">
        <f>SUM(MJ3:MJ7)</f>
        <v>0.64207868829457415</v>
      </c>
      <c r="MK8" s="53">
        <f>SUM(MK3:MK7)</f>
        <v>1</v>
      </c>
      <c r="ML8" s="50">
        <f>ML$2*MJ8</f>
        <v>0</v>
      </c>
      <c r="MM8" s="50">
        <f t="shared" ref="MM8" si="794">MM$2*MK8</f>
        <v>0</v>
      </c>
      <c r="MN8" s="49"/>
      <c r="MO8" s="49">
        <f>SUM(MO3:MO7)</f>
        <v>0</v>
      </c>
      <c r="MP8" s="49">
        <f t="shared" ref="MP8:MS8" si="795">SUM(MP3:MP7)</f>
        <v>2007.5745931168794</v>
      </c>
      <c r="MQ8" s="49">
        <f t="shared" si="795"/>
        <v>42623.989212861678</v>
      </c>
      <c r="MR8" s="49">
        <f t="shared" si="795"/>
        <v>-994.70188311907168</v>
      </c>
      <c r="MS8" s="49">
        <f t="shared" si="795"/>
        <v>-25717.839043311527</v>
      </c>
      <c r="MT8" s="49"/>
      <c r="MU8" s="49">
        <f>SUM(MU3:MU7)</f>
        <v>1579956.3506681009</v>
      </c>
      <c r="MV8" s="55">
        <f>SUM(MV3:MV7)</f>
        <v>0.64207868829457415</v>
      </c>
      <c r="MW8" s="53">
        <f>SUM(MW3:MW7)</f>
        <v>1</v>
      </c>
      <c r="MX8" s="50">
        <f>MX$2*MV8</f>
        <v>0</v>
      </c>
      <c r="MY8" s="50">
        <f t="shared" ref="MY8" si="796">MY$2*MW8</f>
        <v>0</v>
      </c>
      <c r="MZ8" s="49"/>
      <c r="NA8" s="49">
        <f>SUM(NA3:NA7)</f>
        <v>0</v>
      </c>
      <c r="NB8" s="49">
        <f t="shared" ref="NB8:NE8" si="797">SUM(NB3:NB7)</f>
        <v>2708.5126347674177</v>
      </c>
      <c r="NC8" s="49">
        <f t="shared" si="797"/>
        <v>1647.6638051802388</v>
      </c>
      <c r="ND8" s="49">
        <f t="shared" si="797"/>
        <v>-1164.1785528944247</v>
      </c>
      <c r="NE8" s="49">
        <f t="shared" si="797"/>
        <v>4749.4111118067858</v>
      </c>
      <c r="NF8" s="49"/>
      <c r="NG8" s="49">
        <f>SUM(NG3:NG7)</f>
        <v>1587897.7596669609</v>
      </c>
      <c r="NH8" s="55">
        <f>SUM(NH3:NH7)</f>
        <v>0.64207868829457415</v>
      </c>
      <c r="NI8" s="53">
        <f>SUM(NI3:NI7)</f>
        <v>1</v>
      </c>
      <c r="NJ8" s="50">
        <f>NJ$2*NH8</f>
        <v>0</v>
      </c>
      <c r="NK8" s="50">
        <f t="shared" ref="NK8" si="798">NK$2*NI8</f>
        <v>0</v>
      </c>
      <c r="NL8" s="49"/>
      <c r="NM8" s="49">
        <f>SUM(NM3:NM7)</f>
        <v>0</v>
      </c>
      <c r="NN8" s="49">
        <f t="shared" ref="NN8:NQ8" si="799">SUM(NN3:NN7)</f>
        <v>2469.6208380005378</v>
      </c>
      <c r="NO8" s="49">
        <f t="shared" si="799"/>
        <v>454.76507255839812</v>
      </c>
      <c r="NP8" s="49">
        <f t="shared" si="799"/>
        <v>-1007.6333479013241</v>
      </c>
      <c r="NQ8" s="49">
        <f t="shared" si="799"/>
        <v>-30060.172266739548</v>
      </c>
      <c r="NR8" s="49"/>
      <c r="NS8" s="49">
        <f>SUM(NS3:NS7)</f>
        <v>1559754.339962879</v>
      </c>
      <c r="NT8" s="55">
        <f>SUM(NT3:NT7)</f>
        <v>0.64207868829457415</v>
      </c>
      <c r="NU8" s="53">
        <f>SUM(NU3:NU7)</f>
        <v>1</v>
      </c>
      <c r="NV8" s="50">
        <f>NV$2*NT8</f>
        <v>0</v>
      </c>
      <c r="NW8" s="50">
        <f t="shared" ref="NW8" si="800">NW$2*NU8</f>
        <v>-17875</v>
      </c>
      <c r="NX8" s="49"/>
      <c r="NY8" s="49">
        <f>SUM(NY3:NY7)</f>
        <v>0</v>
      </c>
      <c r="NZ8" s="49">
        <f t="shared" ref="NZ8:OC8" si="801">SUM(NZ3:NZ7)</f>
        <v>2788.965094410727</v>
      </c>
      <c r="OA8" s="49">
        <f t="shared" si="801"/>
        <v>3235.7683912342727</v>
      </c>
      <c r="OB8" s="49">
        <f t="shared" si="801"/>
        <v>-993.56540384079017</v>
      </c>
      <c r="OC8" s="49">
        <f t="shared" si="801"/>
        <v>35181.025899724751</v>
      </c>
      <c r="OD8" s="49"/>
      <c r="OE8" s="49">
        <f>SUM(OE3:OE7)</f>
        <v>1582091.5339444079</v>
      </c>
      <c r="OF8" s="55">
        <f>SUM(OF3:OF7)</f>
        <v>0.64137054120101833</v>
      </c>
      <c r="OG8" s="53">
        <f>SUM(OG3:OG7)</f>
        <v>1</v>
      </c>
      <c r="OH8" s="50">
        <f>OH$2*OF8</f>
        <v>0</v>
      </c>
      <c r="OI8" s="50">
        <f t="shared" ref="OI8" si="802">OI$2*OG8</f>
        <v>0</v>
      </c>
      <c r="OJ8" s="49"/>
      <c r="OK8" s="49">
        <f>SUM(OK3:OK7)</f>
        <v>0</v>
      </c>
      <c r="OL8" s="49">
        <f t="shared" ref="OL8:OO8" si="803">SUM(OL3:OL7)</f>
        <v>1896.1350405958665</v>
      </c>
      <c r="OM8" s="49">
        <f t="shared" si="803"/>
        <v>-1518.1368984336345</v>
      </c>
      <c r="ON8" s="49">
        <f t="shared" si="803"/>
        <v>-1004.495300512799</v>
      </c>
      <c r="OO8" s="49">
        <f t="shared" si="803"/>
        <v>-25511.052027525111</v>
      </c>
      <c r="OP8" s="49"/>
      <c r="OQ8" s="49">
        <f>SUM(OQ3:OQ7)</f>
        <v>1555953.9847585321</v>
      </c>
      <c r="OR8" s="55">
        <f>SUM(OR3:OR7)</f>
        <v>0.73187510718090865</v>
      </c>
      <c r="OS8" s="53">
        <f>SUM(OS3:OS7)</f>
        <v>1</v>
      </c>
      <c r="OT8" s="50">
        <f>OT$2*OR8</f>
        <v>0</v>
      </c>
      <c r="OU8" s="50">
        <f>OU$2*OS8</f>
        <v>-156223.32</v>
      </c>
      <c r="OV8" s="50">
        <f>$OV$2*OS8</f>
        <v>-17826</v>
      </c>
      <c r="OW8" s="49"/>
      <c r="OX8" s="49">
        <f>SUM(OX3:OX7)</f>
        <v>0</v>
      </c>
      <c r="OY8" s="49">
        <f t="shared" ref="OY8:PB8" si="804">SUM(OY3:OY7)</f>
        <v>2834.0399775366323</v>
      </c>
      <c r="OZ8" s="49">
        <f t="shared" si="804"/>
        <v>12905.761221259922</v>
      </c>
      <c r="PA8" s="49">
        <f t="shared" si="804"/>
        <v>-1021.5439558520403</v>
      </c>
      <c r="PB8" s="49">
        <f t="shared" si="804"/>
        <v>35890.101355997416</v>
      </c>
      <c r="PC8" s="49"/>
      <c r="PD8" s="49">
        <f>SUM(PD3:PD7)</f>
        <v>1432513.0233574742</v>
      </c>
      <c r="PE8" s="55">
        <f>SUM(PE3:PE7)</f>
        <v>0.79703353733486404</v>
      </c>
      <c r="PF8" s="53">
        <f>SUM(PF3:PF7)</f>
        <v>0.99999999999999978</v>
      </c>
      <c r="PG8" s="50">
        <f>PG$2*PE8</f>
        <v>0</v>
      </c>
      <c r="PH8" s="50">
        <f>PH$2*PF8</f>
        <v>0</v>
      </c>
      <c r="PI8" s="50">
        <f>$PI$2*PF8</f>
        <v>0</v>
      </c>
      <c r="PJ8" s="49"/>
      <c r="PK8" s="49">
        <f>SUM(PK3:PK7)</f>
        <v>0</v>
      </c>
      <c r="PL8" s="49">
        <f t="shared" ref="PL8:PO8" si="805">SUM(PL3:PL7)</f>
        <v>1830.4034591602622</v>
      </c>
      <c r="PM8" s="49">
        <f t="shared" si="805"/>
        <v>0</v>
      </c>
      <c r="PN8" s="49">
        <f t="shared" si="805"/>
        <v>-954.63097867208683</v>
      </c>
      <c r="PO8" s="49">
        <f t="shared" si="805"/>
        <v>39187.413176057584</v>
      </c>
      <c r="PP8" s="49">
        <f>SUM(PP3:PP7)</f>
        <v>1472576.2090140199</v>
      </c>
      <c r="PQ8" s="49"/>
      <c r="PR8" s="49">
        <f>SUM(PR3:PR7)</f>
        <v>1472576.2090140199</v>
      </c>
      <c r="PS8" s="55">
        <f>SUM(PS3:PS7)</f>
        <v>0.79703353733486437</v>
      </c>
      <c r="PT8" s="53">
        <f>SUM(PT3:PT7)</f>
        <v>1</v>
      </c>
      <c r="PU8" s="50">
        <f>PU$2*PS8</f>
        <v>2504.239522629277</v>
      </c>
      <c r="PV8" s="50">
        <f>PV$2*PT8</f>
        <v>0</v>
      </c>
      <c r="PW8" s="50">
        <f>$PI$2*PT8</f>
        <v>0</v>
      </c>
      <c r="PX8" s="49"/>
      <c r="PY8" s="49">
        <f>SUM(PY3:PY7)</f>
        <v>-2510.8708416599029</v>
      </c>
      <c r="PZ8" s="49">
        <f t="shared" ref="PZ8:QC8" si="806">SUM(PZ3:PZ7)</f>
        <v>2510.8708416599029</v>
      </c>
      <c r="QA8" s="49">
        <f t="shared" si="806"/>
        <v>2690.6576966765283</v>
      </c>
      <c r="QB8" s="49">
        <f t="shared" si="806"/>
        <v>-981.32363183743155</v>
      </c>
      <c r="QC8" s="49">
        <f t="shared" si="806"/>
        <v>16695.357892193548</v>
      </c>
      <c r="QD8" s="49"/>
      <c r="QE8" s="49">
        <f>SUM(QE3:QE7)</f>
        <v>1493485.1404936817</v>
      </c>
      <c r="QF8" s="55">
        <f>SUM(QF3:QF7)</f>
        <v>0.79703353733486404</v>
      </c>
      <c r="QG8" s="53">
        <f>SUM(QG3:QG7)</f>
        <v>1</v>
      </c>
      <c r="QH8" s="50">
        <f>QH$2*QF8</f>
        <v>0</v>
      </c>
      <c r="QI8" s="50">
        <f>QI$2*QG8</f>
        <v>-215705</v>
      </c>
      <c r="QJ8" s="50">
        <f>QJ$2*QG8</f>
        <v>-17826</v>
      </c>
      <c r="QK8" s="49"/>
      <c r="QL8" s="49">
        <f>SUM(QL3:QL7)</f>
        <v>0</v>
      </c>
      <c r="QM8" s="49">
        <f t="shared" ref="QM8:QP8" si="807">SUM(QM3:QM7)</f>
        <v>5904.8149910099673</v>
      </c>
      <c r="QN8" s="49">
        <f t="shared" si="807"/>
        <v>29905.03307488978</v>
      </c>
      <c r="QO8" s="49">
        <f t="shared" si="807"/>
        <v>-995.25577807004481</v>
      </c>
      <c r="QP8" s="49">
        <f t="shared" si="807"/>
        <v>-19179.456377334369</v>
      </c>
      <c r="QQ8" s="49"/>
      <c r="QR8" s="49">
        <f>SUM(QR3:QR7)</f>
        <v>1275589.2764041771</v>
      </c>
      <c r="QS8" s="55">
        <f>SUM(QS3:QS7)</f>
        <v>0.77311782737431833</v>
      </c>
      <c r="QT8" s="53">
        <f>SUM(QT3:QT7)</f>
        <v>1</v>
      </c>
      <c r="QU8" s="50">
        <f>QU$2*QS8</f>
        <v>0</v>
      </c>
      <c r="QV8" s="50">
        <f>QV$2*QT8</f>
        <v>-127236.74</v>
      </c>
      <c r="QW8" s="50">
        <f>QW$2*QT8</f>
        <v>0</v>
      </c>
      <c r="QX8" s="49"/>
      <c r="QY8" s="49">
        <f>SUM(QY3:QY7)</f>
        <v>0</v>
      </c>
      <c r="QZ8" s="49">
        <f t="shared" ref="QZ8:RC8" si="808">SUM(QZ3:QZ7)</f>
        <v>2248.3271473220766</v>
      </c>
      <c r="RA8" s="49">
        <f t="shared" si="808"/>
        <v>18438.806064629582</v>
      </c>
      <c r="RB8" s="49">
        <f t="shared" si="808"/>
        <v>-850.05078237633677</v>
      </c>
      <c r="RC8" s="49">
        <f t="shared" si="808"/>
        <v>-49237.470029027209</v>
      </c>
      <c r="RD8" s="49"/>
      <c r="RE8" s="49">
        <f>SUM(RE3:RE7)</f>
        <v>1118952.1488047251</v>
      </c>
      <c r="RF8" s="55">
        <f>SUM(RF3:RF7)</f>
        <v>0.77213438484412522</v>
      </c>
      <c r="RG8" s="53">
        <f>SUM(RG3:RG7)</f>
        <v>1</v>
      </c>
      <c r="RH8" s="50">
        <f>RH$2*RF8</f>
        <v>0</v>
      </c>
      <c r="RI8" s="50">
        <f>RI$2*RG8</f>
        <v>0</v>
      </c>
      <c r="RJ8" s="50">
        <f>RJ$2*RG8</f>
        <v>-25000</v>
      </c>
      <c r="RK8" s="49"/>
      <c r="RL8" s="49">
        <f>SUM(RL3:RL7)</f>
        <v>0</v>
      </c>
      <c r="RM8" s="49">
        <f t="shared" ref="RM8:RP8" si="809">SUM(RM3:RM7)</f>
        <v>1641.2488484246728</v>
      </c>
      <c r="RN8" s="49">
        <f t="shared" si="809"/>
        <v>0</v>
      </c>
      <c r="RO8" s="49">
        <f t="shared" si="809"/>
        <v>-745.67333947551708</v>
      </c>
      <c r="RP8" s="49">
        <f t="shared" si="809"/>
        <v>36520.203658073529</v>
      </c>
      <c r="RQ8" s="49"/>
      <c r="RR8" s="49">
        <f>SUM(RR3:RR7)</f>
        <v>1156367.9279717479</v>
      </c>
      <c r="RS8" s="55">
        <f>SUM(RS3:RS7)</f>
        <v>0.77398090494634952</v>
      </c>
      <c r="RT8" s="53">
        <f>SUM(RT3:RT7)</f>
        <v>0.99999999999999989</v>
      </c>
      <c r="RU8" s="50">
        <f>RU$2*RS8</f>
        <v>0</v>
      </c>
      <c r="RV8" s="50">
        <f>SUM(RV3:RV7)</f>
        <v>-34999.999999999993</v>
      </c>
      <c r="RW8" s="50">
        <f>RW$2*RT8</f>
        <v>-17825.999999999996</v>
      </c>
      <c r="RX8" s="49"/>
      <c r="RY8" s="49">
        <f>SUM(RY3:RY7)</f>
        <v>0</v>
      </c>
      <c r="RZ8" s="49">
        <f t="shared" ref="RZ8:SC8" si="810">SUM(RZ3:RZ7)</f>
        <v>2131.3189577598123</v>
      </c>
      <c r="SA8" s="49">
        <f t="shared" si="810"/>
        <v>15827.669572072313</v>
      </c>
      <c r="SB8" s="49">
        <f t="shared" si="810"/>
        <v>-770.60634820078349</v>
      </c>
      <c r="SC8" s="49">
        <f t="shared" si="810"/>
        <v>-12571.082996038152</v>
      </c>
      <c r="SD8" s="49"/>
      <c r="SE8" s="49">
        <f>SUM(SE3:SE7)</f>
        <v>1108159.2271573411</v>
      </c>
      <c r="SF8" s="55">
        <f>SUM(SF3:SF7)</f>
        <v>0.76694223838863407</v>
      </c>
      <c r="SG8" s="53">
        <f>SUM(SG3:SG7)</f>
        <v>0.99999999999999989</v>
      </c>
      <c r="SH8" s="50">
        <f>SH$2*SF8</f>
        <v>0</v>
      </c>
      <c r="SI8" s="50">
        <f>SUM(SI3:SI7)</f>
        <v>0</v>
      </c>
      <c r="SJ8" s="50">
        <f>SJ$2*SG8</f>
        <v>0</v>
      </c>
      <c r="SK8" s="49"/>
      <c r="SL8" s="49">
        <f>SUM(SL3:SL7)</f>
        <v>0</v>
      </c>
      <c r="SM8" s="49">
        <f t="shared" ref="SM8:SP8" si="811">SUM(SM3:SM7)</f>
        <v>1273.630297602469</v>
      </c>
      <c r="SN8" s="49">
        <f t="shared" si="811"/>
        <v>12.838613070625735</v>
      </c>
      <c r="SO8" s="49">
        <f t="shared" si="811"/>
        <v>-738.48101192203183</v>
      </c>
      <c r="SP8" s="49">
        <f t="shared" si="811"/>
        <v>-6291.4726030182492</v>
      </c>
      <c r="SQ8" s="49"/>
      <c r="SR8" s="49">
        <f>SUM(SR3:SR7)</f>
        <v>1102415.7424530738</v>
      </c>
      <c r="SS8" s="55">
        <f>SUM(SS3:SS7)</f>
        <v>0.76694223838863396</v>
      </c>
      <c r="ST8" s="53">
        <f>SUM(ST3:ST7)</f>
        <v>0.99999999999999989</v>
      </c>
      <c r="SU8" s="50">
        <f>SU$2*SS8</f>
        <v>1728.90254915473</v>
      </c>
      <c r="SV8" s="50">
        <f>SUM(SV3:SV7)</f>
        <v>-11957.38</v>
      </c>
      <c r="SW8" s="50">
        <f>SW$2*ST8</f>
        <v>0</v>
      </c>
      <c r="SX8" s="49"/>
      <c r="SY8" s="49">
        <f>SUM(SY3:SY7)</f>
        <v>-1735.2835085781235</v>
      </c>
      <c r="SZ8" s="49">
        <f t="shared" ref="SZ8:TC8" si="812">SUM(SZ3:SZ7)</f>
        <v>1735.2835085781235</v>
      </c>
      <c r="TA8" s="49">
        <f t="shared" si="812"/>
        <v>0</v>
      </c>
      <c r="TB8" s="49">
        <f t="shared" si="812"/>
        <v>-734.65397015247254</v>
      </c>
      <c r="TC8" s="49">
        <f t="shared" si="812"/>
        <v>19796.313057287422</v>
      </c>
      <c r="TD8" s="49"/>
      <c r="TE8" s="49">
        <f>SUM(TE3:TE7)</f>
        <v>1111248.9240893635</v>
      </c>
      <c r="TF8" s="55">
        <f>SUM(TF3:TF7)</f>
        <v>0.76552249772694769</v>
      </c>
      <c r="TG8" s="53">
        <f>SUM(TG3:TG7)</f>
        <v>0.99999999999999989</v>
      </c>
      <c r="TH8" s="50">
        <f>TH$2*TF8</f>
        <v>1823.3980373358168</v>
      </c>
      <c r="TI8" s="50">
        <f>SUM(TI3:TI7)</f>
        <v>0</v>
      </c>
      <c r="TJ8" s="50">
        <f>TJ$2*TG8</f>
        <v>-21081.319999999996</v>
      </c>
      <c r="TK8" s="49"/>
      <c r="TL8" s="49">
        <f>SUM(TL3:TL7)</f>
        <v>-1824.1635598335436</v>
      </c>
      <c r="TM8" s="49">
        <f t="shared" ref="TM8:TP8" si="813">SUM(TM3:TM7)</f>
        <v>2015.5441842652806</v>
      </c>
      <c r="TN8" s="49">
        <f t="shared" si="813"/>
        <v>7166.0561012219569</v>
      </c>
      <c r="TO8" s="49">
        <f t="shared" si="813"/>
        <v>-931.91646783287683</v>
      </c>
      <c r="TP8" s="49">
        <f t="shared" si="813"/>
        <v>12176.576919019306</v>
      </c>
      <c r="TQ8" s="49"/>
      <c r="TR8" s="49">
        <f>SUM(TR3:TR7)</f>
        <v>1110593.0993035394</v>
      </c>
      <c r="TS8" s="55">
        <f>SUM(TS3:TS7)</f>
        <v>0.76554510783275065</v>
      </c>
      <c r="TT8" s="53">
        <f>SUM(TT3:TT7)</f>
        <v>1</v>
      </c>
      <c r="TU8" s="50">
        <f>TU$2*TS8</f>
        <v>0</v>
      </c>
      <c r="TV8" s="50">
        <f>SUM(TV3:TV7)</f>
        <v>0</v>
      </c>
      <c r="TW8" s="50">
        <f>TW$2*TT8</f>
        <v>0</v>
      </c>
      <c r="TX8" s="49"/>
      <c r="TY8" s="49">
        <f>SUM(TY3:TY7)</f>
        <v>0</v>
      </c>
      <c r="TZ8" s="49">
        <f t="shared" ref="TZ8:UC8" si="814">SUM(TZ3:TZ7)</f>
        <v>2047.9097179633909</v>
      </c>
      <c r="UA8" s="49">
        <f t="shared" si="814"/>
        <v>7759.1441631834532</v>
      </c>
      <c r="UB8" s="49">
        <f t="shared" si="814"/>
        <v>-740.09838844838998</v>
      </c>
      <c r="UC8" s="49">
        <f t="shared" si="814"/>
        <v>-29126.886103989622</v>
      </c>
      <c r="UD8" s="49"/>
      <c r="UE8" s="49">
        <f>SUM(UE3:UE7)</f>
        <v>1090533.1686922482</v>
      </c>
      <c r="UF8" s="55">
        <f>SUM(UF3:UF7)</f>
        <v>0.79521058226927599</v>
      </c>
      <c r="UG8" s="53">
        <f>SUM(UG3:UG7)</f>
        <v>1</v>
      </c>
      <c r="UH8" s="50">
        <f>UH$2*UF8</f>
        <v>0</v>
      </c>
      <c r="UI8" s="50">
        <f>SUM(UI3:UI7)</f>
        <v>0</v>
      </c>
      <c r="UJ8" s="50">
        <f>UJ$2*UG8</f>
        <v>0</v>
      </c>
      <c r="UK8" s="49"/>
      <c r="UL8" s="49">
        <f>SUM(UL3:UL7)</f>
        <v>0</v>
      </c>
      <c r="UM8" s="49">
        <f t="shared" ref="UM8:UP8" si="815">SUM(UM3:UM7)</f>
        <v>1178.7565503093931</v>
      </c>
      <c r="UN8" s="49">
        <f t="shared" si="815"/>
        <v>27872.274046442937</v>
      </c>
      <c r="UO8" s="49">
        <f t="shared" si="815"/>
        <v>-726.73499903006859</v>
      </c>
      <c r="UP8" s="49">
        <f t="shared" si="815"/>
        <v>-1607.0649220254479</v>
      </c>
      <c r="UQ8" s="49"/>
      <c r="UR8" s="49">
        <f>SUM(UR3:UR7)</f>
        <v>1117250.399367945</v>
      </c>
      <c r="US8" s="55">
        <f>SUM(US3:US7)</f>
        <v>0.79690708958104461</v>
      </c>
      <c r="UT8" s="53">
        <f>SUM(UT3:UT7)</f>
        <v>0.99999999999999989</v>
      </c>
      <c r="UU8" s="50">
        <f>UU$2*US8</f>
        <v>1746.4378249586509</v>
      </c>
      <c r="UV8" s="50">
        <f>SUM(UV3:UV7)</f>
        <v>0</v>
      </c>
      <c r="UW8" s="50">
        <f>UW$2*UT8</f>
        <v>0</v>
      </c>
      <c r="UX8" s="49"/>
      <c r="UY8" s="49">
        <f>SUM(UY3:UY7)</f>
        <v>-2490.4701291459937</v>
      </c>
      <c r="UZ8" s="49">
        <f t="shared" ref="UZ8:VC8" si="816">SUM(UZ3:UZ7)</f>
        <v>1744.6368149361983</v>
      </c>
      <c r="VA8" s="49">
        <f t="shared" si="816"/>
        <v>21600.867941333046</v>
      </c>
      <c r="VB8" s="49">
        <f t="shared" si="816"/>
        <v>0</v>
      </c>
      <c r="VC8" s="49">
        <f t="shared" si="816"/>
        <v>-45085.624242435682</v>
      </c>
      <c r="VD8" s="49"/>
      <c r="VE8" s="49">
        <f>SUM(VE3:VE7)</f>
        <v>1094766.2475775913</v>
      </c>
      <c r="VF8" s="55">
        <f>SUM(VF3:VF7)</f>
        <v>0.7969070895810445</v>
      </c>
      <c r="VG8" s="53">
        <f>SUM(VG3:VG7)</f>
        <v>0.99999999999999989</v>
      </c>
      <c r="VH8" s="50">
        <f>VH$2*VF8</f>
        <v>832.19413550769309</v>
      </c>
      <c r="VI8" s="50">
        <f>SUM(VI3:VI7)</f>
        <v>0</v>
      </c>
      <c r="VJ8" s="50">
        <f>VJ$2*VG8</f>
        <v>0</v>
      </c>
      <c r="VK8" s="49"/>
      <c r="VL8" s="49">
        <f>SUM(VL3:VL7)</f>
        <v>-831.36535213452885</v>
      </c>
      <c r="VM8" s="49">
        <f t="shared" ref="VM8:VP8" si="817">SUM(VM3:VM7)</f>
        <v>831.33347585094577</v>
      </c>
      <c r="VN8" s="49">
        <f t="shared" si="817"/>
        <v>2438.3205292038097</v>
      </c>
      <c r="VO8" s="49">
        <f t="shared" si="817"/>
        <v>-1483.4186400424273</v>
      </c>
      <c r="VP8" s="49">
        <f t="shared" si="817"/>
        <v>11271.166988482046</v>
      </c>
      <c r="VQ8" s="49"/>
      <c r="VR8" s="49">
        <f>SUM(VR3:VR7)</f>
        <v>1107824.4787144589</v>
      </c>
      <c r="VS8" s="55">
        <f>SUM(VS3:VS7)</f>
        <v>0.79690708958104461</v>
      </c>
      <c r="VT8" s="53">
        <f>SUM(VT3:VT7)</f>
        <v>0.99999999999999989</v>
      </c>
      <c r="VU8" s="50">
        <f>VU$2*VS8</f>
        <v>81298.708083461097</v>
      </c>
      <c r="VV8" s="50">
        <f>SUM(VV3:VV7)</f>
        <v>0</v>
      </c>
      <c r="VW8" s="50">
        <f>VW$2*VT8</f>
        <v>0</v>
      </c>
      <c r="VX8" s="49"/>
      <c r="VY8" s="49">
        <f>SUM(VY3:VY7)</f>
        <v>-81320.503492361138</v>
      </c>
      <c r="VZ8" s="49">
        <f t="shared" ref="VZ8:WC8" si="818">SUM(VZ3:VZ7)</f>
        <v>1410.6450846218863</v>
      </c>
      <c r="WA8" s="49">
        <f t="shared" si="818"/>
        <v>1675.521063056834</v>
      </c>
      <c r="WB8" s="49">
        <f t="shared" si="818"/>
        <v>-738.2547277878798</v>
      </c>
      <c r="WC8" s="49">
        <f t="shared" si="818"/>
        <v>7034.7929621274216</v>
      </c>
      <c r="WD8" s="49"/>
      <c r="WE8" s="49">
        <f>SUM(WE3:WE7)</f>
        <v>1117185.3876875772</v>
      </c>
      <c r="WF8" s="55">
        <f>SUM(WF3:WF7)</f>
        <v>0.7969070895810445</v>
      </c>
      <c r="WG8" s="53">
        <f>SUM(WG3:WG7)</f>
        <v>0.99999999999999989</v>
      </c>
      <c r="WH8" s="50">
        <f>WH$2*WF8</f>
        <v>311.70223901872976</v>
      </c>
      <c r="WI8" s="50">
        <f>SUM(WI3:WI7)</f>
        <v>0</v>
      </c>
      <c r="WJ8" s="50">
        <f>WJ$2*WG8</f>
        <v>-13888.409999999998</v>
      </c>
      <c r="WK8" s="49"/>
      <c r="WL8" s="49">
        <f>SUM(WL3:WL7)</f>
        <v>0</v>
      </c>
      <c r="WM8" s="49">
        <f t="shared" ref="WM8:WP8" si="819">SUM(WM3:WM7)</f>
        <v>7261.4253693333749</v>
      </c>
      <c r="WN8" s="49">
        <f t="shared" si="819"/>
        <v>11556.539417261018</v>
      </c>
      <c r="WO8" s="49">
        <f t="shared" si="819"/>
        <v>-744.48654122840355</v>
      </c>
      <c r="WP8" s="49">
        <f t="shared" si="819"/>
        <v>-26288.434823666663</v>
      </c>
      <c r="WQ8" s="49"/>
      <c r="WR8" s="49">
        <f>SUM(WR3:WR7)</f>
        <v>1095393.7233482951</v>
      </c>
      <c r="WS8" s="55">
        <f>SUM(WS3:WS7)</f>
        <v>0.79672094962196727</v>
      </c>
      <c r="WT8" s="53">
        <f>SUM(WT3:WT7)</f>
        <v>0.99999999999999989</v>
      </c>
      <c r="WU8" s="50">
        <f>WU$2*WS8</f>
        <v>1256.41300313485</v>
      </c>
      <c r="WV8" s="50">
        <f>SUM(WV3:WV7)</f>
        <v>0</v>
      </c>
      <c r="WW8" s="50">
        <f>WW$2*WT8</f>
        <v>0</v>
      </c>
      <c r="WX8" s="49"/>
      <c r="WY8" s="49">
        <f>SUM(WY3:WY7)</f>
        <v>-1674.6357312199088</v>
      </c>
      <c r="WZ8" s="49">
        <f t="shared" ref="WZ8:XC8" si="820">SUM(WZ3:WZ7)</f>
        <v>1078.2980676373629</v>
      </c>
      <c r="XA8" s="49">
        <f t="shared" si="820"/>
        <v>-3985.6045176933872</v>
      </c>
      <c r="XB8" s="49">
        <f t="shared" si="820"/>
        <v>-729.97166846263883</v>
      </c>
      <c r="XC8" s="49">
        <f t="shared" si="820"/>
        <v>-6282.7740973194122</v>
      </c>
      <c r="XD8" s="49"/>
      <c r="XE8" s="49">
        <f>SUM(XE3:XE7)</f>
        <v>1085055.448404372</v>
      </c>
      <c r="XF8" s="55">
        <f>SUM(XF3:XF7)</f>
        <v>0.79672094962196727</v>
      </c>
      <c r="XG8" s="53">
        <f>SUM(XG3:XG7)</f>
        <v>0.99999999999999989</v>
      </c>
      <c r="XH8" s="50">
        <f>XH$2*XF8</f>
        <v>0</v>
      </c>
      <c r="XI8" s="50">
        <f>SUM(XI3:XI7)</f>
        <v>0</v>
      </c>
      <c r="XJ8" s="50">
        <f>XJ$2*XG8</f>
        <v>-16125.909999999998</v>
      </c>
      <c r="XK8" s="49"/>
      <c r="XL8" s="49">
        <f>SUM(XL3:XL7)</f>
        <v>0</v>
      </c>
      <c r="XM8" s="49">
        <f t="shared" ref="XM8:XP8" si="821">SUM(XM3:XM7)</f>
        <v>1278.4264029729045</v>
      </c>
      <c r="XN8" s="49">
        <f t="shared" si="821"/>
        <v>18031.49210556781</v>
      </c>
      <c r="XO8" s="49">
        <f t="shared" si="821"/>
        <v>-723.08003224840877</v>
      </c>
      <c r="XP8" s="49">
        <f t="shared" si="821"/>
        <v>18514.01818149686</v>
      </c>
      <c r="XQ8" s="49"/>
      <c r="XR8" s="49">
        <f>SUM(XR3:XR7)</f>
        <v>1106030.3950621611</v>
      </c>
      <c r="XS8" s="55">
        <f>SUM(XS3:XS7)</f>
        <v>0.82795083022146876</v>
      </c>
      <c r="XT8" s="53">
        <f>SUM(XT3:XT7)</f>
        <v>0.99999999999999989</v>
      </c>
      <c r="XU8" s="50">
        <f>XU$2*XS8</f>
        <v>1640.526613525725</v>
      </c>
      <c r="XV8" s="50">
        <f>SUM(XV3:XV7)</f>
        <v>0</v>
      </c>
      <c r="XW8" s="50">
        <f>XW$2*XT8</f>
        <v>0</v>
      </c>
      <c r="XX8" s="49"/>
      <c r="XY8" s="49">
        <f>SUM(XY3:XY7)</f>
        <v>-1641.3545643559462</v>
      </c>
      <c r="XZ8" s="49">
        <f t="shared" ref="XZ8:YC8" si="822">SUM(XZ3:XZ7)</f>
        <v>1641.3545643559462</v>
      </c>
      <c r="YA8" s="49">
        <f t="shared" si="822"/>
        <v>54151.950180960819</v>
      </c>
      <c r="YB8" s="49">
        <f t="shared" si="822"/>
        <v>-737.0583880797559</v>
      </c>
      <c r="YC8" s="49">
        <f t="shared" si="822"/>
        <v>-60475.101745953485</v>
      </c>
      <c r="YD8" s="49"/>
      <c r="YE8" s="49">
        <f>SUM(YE3:YE7)</f>
        <v>1100610.7117226145</v>
      </c>
      <c r="YF8" s="55">
        <f>SUM(YF3:YF7)</f>
        <v>0.82795083022146854</v>
      </c>
      <c r="YG8" s="53">
        <f>SUM(YG3:YG7)</f>
        <v>0.99999999999999989</v>
      </c>
      <c r="YH8" s="50">
        <f>YH$2*YF8</f>
        <v>1462.0618120714869</v>
      </c>
      <c r="YI8" s="50">
        <f>SUM(YI3:YI7)</f>
        <v>0</v>
      </c>
      <c r="YJ8" s="50">
        <f>YJ$2*YG8</f>
        <v>0</v>
      </c>
      <c r="YK8" s="49"/>
      <c r="YL8" s="49">
        <f>SUM(YL3:YL7)</f>
        <v>-1616.5657164991151</v>
      </c>
      <c r="YM8" s="49">
        <f t="shared" ref="YM8:YP8" si="823">SUM(YM3:YM7)</f>
        <v>1616.5657164991151</v>
      </c>
      <c r="YN8" s="49">
        <f t="shared" si="823"/>
        <v>130.41881477648576</v>
      </c>
      <c r="YO8" s="49">
        <f t="shared" si="823"/>
        <v>-733.44852245999016</v>
      </c>
      <c r="YP8" s="49">
        <f t="shared" si="823"/>
        <v>7731.2558214586334</v>
      </c>
      <c r="YQ8" s="49"/>
      <c r="YR8" s="49">
        <f>SUM(YR3:YR7)</f>
        <v>1109200.9996484611</v>
      </c>
      <c r="YS8" s="55">
        <f>SUM(YS3:YS7)</f>
        <v>0.82795083022146876</v>
      </c>
      <c r="YT8" s="53">
        <f>SUM(YT3:YT7)</f>
        <v>0.99999999999999989</v>
      </c>
      <c r="YU8" s="50">
        <f>YU$2*YS8</f>
        <v>1516.7065668661044</v>
      </c>
      <c r="YV8" s="50">
        <f>SUM(YV3:YV7)</f>
        <v>0</v>
      </c>
      <c r="YW8" s="50">
        <f>YW$2*YT8</f>
        <v>-16563.409999999996</v>
      </c>
      <c r="YX8" s="49"/>
      <c r="YY8" s="49">
        <f>SUM(YY3:YY7)</f>
        <v>-1516.7065668661039</v>
      </c>
      <c r="YZ8" s="49">
        <f t="shared" ref="YZ8:ZC8" si="824">SUM(YZ3:YZ7)</f>
        <v>1502.233986353833</v>
      </c>
      <c r="ZA8" s="49">
        <f t="shared" si="824"/>
        <v>6147.4852373445929</v>
      </c>
      <c r="ZB8" s="49">
        <f t="shared" si="824"/>
        <v>-739.1779422051228</v>
      </c>
      <c r="ZC8" s="49">
        <f t="shared" si="824"/>
        <v>-3345.1117827856842</v>
      </c>
      <c r="ZD8" s="49"/>
      <c r="ZE8" s="49">
        <f>SUM(ZE3:ZE7)</f>
        <v>1096203.0191471688</v>
      </c>
      <c r="ZF8" s="55">
        <f>SUM(ZF3:ZF7)</f>
        <v>0.82984093354771304</v>
      </c>
      <c r="ZG8" s="53">
        <f>SUM(ZG3:ZG7)</f>
        <v>0.99999999999999978</v>
      </c>
      <c r="ZH8" s="50">
        <f>ZH$2*ZF8</f>
        <v>1726.3844813339913</v>
      </c>
      <c r="ZI8" s="50">
        <f>SUM(ZI3:ZI7)</f>
        <v>0</v>
      </c>
      <c r="ZJ8" s="50">
        <f>ZJ$2*ZG8</f>
        <v>0</v>
      </c>
      <c r="ZK8" s="49"/>
      <c r="ZL8" s="49">
        <f>SUM(ZL3:ZL7)</f>
        <v>-1727.214322267539</v>
      </c>
      <c r="ZM8" s="49">
        <f t="shared" ref="ZM8:ZP8" si="825">SUM(ZM3:ZM7)</f>
        <v>1934.6745556544672</v>
      </c>
      <c r="ZN8" s="49">
        <f t="shared" si="825"/>
        <v>0</v>
      </c>
      <c r="ZO8" s="49">
        <f t="shared" si="825"/>
        <v>-937.96920718898002</v>
      </c>
      <c r="ZP8" s="49">
        <f t="shared" si="825"/>
        <v>-15289.512159471202</v>
      </c>
      <c r="ZQ8" s="49"/>
      <c r="ZR8" s="49">
        <f>SUM(ZR3:ZR7)</f>
        <v>1081909.3824952296</v>
      </c>
      <c r="ZS8" s="55">
        <f>SUM(ZS3:ZS7)</f>
        <v>0.82984093991271923</v>
      </c>
      <c r="ZT8" s="53">
        <f>SUM(ZT3:ZT7)</f>
        <v>0.99999999999999978</v>
      </c>
      <c r="ZU8" s="50">
        <f>ZU$2*ZS8</f>
        <v>1325.4800380943891</v>
      </c>
      <c r="ZV8" s="50">
        <f>SUM(ZV3:ZV7)</f>
        <v>0</v>
      </c>
      <c r="ZW8" s="50">
        <f>ZW$2*ZT8</f>
        <v>0</v>
      </c>
      <c r="ZX8" s="49"/>
      <c r="ZY8" s="49">
        <f>SUM(ZY3:ZY7)</f>
        <v>-1325.4800380943889</v>
      </c>
      <c r="ZZ8" s="49">
        <f t="shared" ref="ZZ8:AAC8" si="826">SUM(ZZ3:ZZ7)</f>
        <v>1325.4800380943889</v>
      </c>
      <c r="AAA8" s="49">
        <f t="shared" si="826"/>
        <v>0</v>
      </c>
      <c r="AAB8" s="49">
        <f t="shared" si="826"/>
        <v>-720.98240541496864</v>
      </c>
      <c r="AAC8" s="49">
        <f t="shared" si="826"/>
        <v>2419.6004221411117</v>
      </c>
      <c r="AAD8" s="49"/>
      <c r="AAE8" s="49">
        <f>SUM(AAE3:AAE7)</f>
        <v>1084933.4805500498</v>
      </c>
      <c r="AAF8" s="55">
        <f>SUM(AAF3:AAF7)</f>
        <v>0.82984095258950707</v>
      </c>
      <c r="AAG8" s="53">
        <f>SUM(AAG3:AAG7)</f>
        <v>1.0000000000000002</v>
      </c>
      <c r="AAH8" s="50">
        <f>AAH$2*AAF8</f>
        <v>1083.7971793104739</v>
      </c>
      <c r="AAI8" s="50">
        <f>SUM(AAI3:AAI7)</f>
        <v>0</v>
      </c>
      <c r="AAJ8" s="50">
        <f>AAJ$2*AAG8</f>
        <v>35211.590000000004</v>
      </c>
      <c r="AAK8" s="49"/>
      <c r="AAL8" s="49">
        <f>SUM(AAL3:AAL7)</f>
        <v>-1088.2036347687242</v>
      </c>
      <c r="AAM8" s="49">
        <f t="shared" ref="AAM8:AAP8" si="827">SUM(AAM3:AAM7)</f>
        <v>1088.2036347687242</v>
      </c>
      <c r="AAN8" s="49">
        <f t="shared" si="827"/>
        <v>0</v>
      </c>
      <c r="AAO8" s="49">
        <f t="shared" si="827"/>
        <v>-722.99892994360812</v>
      </c>
      <c r="AAP8" s="49">
        <f t="shared" si="827"/>
        <v>-49812.705191309346</v>
      </c>
      <c r="AAQ8" s="49"/>
      <c r="AAR8" s="49">
        <f>SUM(AAR3:AAR7)</f>
        <v>1070693.1636081073</v>
      </c>
      <c r="AAS8" s="55">
        <f>SUM(AAS3:AAS7)</f>
        <v>0.83451085413187676</v>
      </c>
      <c r="AAT8" s="53">
        <f>SUM(AAT3:AAT7)</f>
        <v>1.0000000000000002</v>
      </c>
      <c r="AAU8" s="50">
        <f>AAU$2*AAS8</f>
        <v>1793.205268467118</v>
      </c>
      <c r="AAV8" s="50">
        <f>SUM(AAV3:AAV7)</f>
        <v>0</v>
      </c>
      <c r="AAW8" s="50">
        <f>AAW$2*AAT8</f>
        <v>0</v>
      </c>
      <c r="AAX8" s="49"/>
      <c r="AAY8" s="49">
        <f>SUM(AAY3:AAY7)</f>
        <v>-1794.0397793212496</v>
      </c>
      <c r="AAZ8" s="49">
        <f t="shared" ref="AAZ8:ABC8" si="828">SUM(AAZ3:AAZ7)</f>
        <v>1794.0397793212496</v>
      </c>
      <c r="ABA8" s="49">
        <f t="shared" si="828"/>
        <v>14376.118484129838</v>
      </c>
      <c r="ABB8" s="49">
        <f t="shared" si="828"/>
        <v>-713.50678028275456</v>
      </c>
      <c r="ABC8" s="49">
        <f t="shared" si="828"/>
        <v>-37972.772430888414</v>
      </c>
      <c r="ABD8" s="49"/>
      <c r="ABE8" s="49">
        <f>SUM(ABE3:ABE7)</f>
        <v>1048176.2081495333</v>
      </c>
      <c r="ABF8" s="55">
        <f>SUM(ABF3:ABF7)</f>
        <v>0.83451085455105156</v>
      </c>
      <c r="ABG8" s="53">
        <f>SUM(ABG3:ABG7)</f>
        <v>1</v>
      </c>
      <c r="ABH8" s="50">
        <f>ABH$2*ABF8</f>
        <v>1301.3278814783644</v>
      </c>
      <c r="ABI8" s="50">
        <f>SUM(ABI3:ABI7)</f>
        <v>0</v>
      </c>
      <c r="ABJ8" s="50">
        <f>ABJ$2*ABG8</f>
        <v>0</v>
      </c>
      <c r="ABK8" s="49"/>
      <c r="ABL8" s="49">
        <f>SUM(ABL3:ABL7)</f>
        <v>-1301.3278814783644</v>
      </c>
      <c r="ABM8" s="49">
        <f t="shared" ref="ABM8:ABP8" si="829">SUM(ABM3:ABM7)</f>
        <v>1301.3278814783644</v>
      </c>
      <c r="ABN8" s="49">
        <f t="shared" si="829"/>
        <v>-44.688056261208807</v>
      </c>
      <c r="ABO8" s="49">
        <f t="shared" si="829"/>
        <v>-698.50227547632119</v>
      </c>
      <c r="ABP8" s="49">
        <f t="shared" si="829"/>
        <v>48150.032886422399</v>
      </c>
      <c r="ABQ8" s="49"/>
      <c r="ABR8" s="49">
        <f>SUM(ABR3:ABR7)</f>
        <v>1096884.3785856965</v>
      </c>
      <c r="ABS8" s="55">
        <f>SUM(ABS3:ABS7)</f>
        <v>0.83451085366595257</v>
      </c>
      <c r="ABT8" s="53">
        <f>SUM(ABT3:ABT7)</f>
        <v>1</v>
      </c>
      <c r="ABU8" s="50">
        <f>ABU$2*ABS8</f>
        <v>8.1197906061697189</v>
      </c>
      <c r="ABV8" s="50">
        <f>SUM(ABV3:ABV7)</f>
        <v>0</v>
      </c>
      <c r="ABW8" s="50">
        <f>ABW$2*ABT8</f>
        <v>-12580.19</v>
      </c>
      <c r="ABX8" s="49"/>
      <c r="ABY8" s="49">
        <f>SUM(ABY3:ABY7)</f>
        <v>-8.1197906061697189</v>
      </c>
      <c r="ABZ8" s="49">
        <f t="shared" ref="ABZ8:ACC8" si="830">SUM(ABZ3:ABZ7)</f>
        <v>1187.625776286164</v>
      </c>
      <c r="ACA8" s="49">
        <f t="shared" si="830"/>
        <v>3505.4379468006637</v>
      </c>
      <c r="ACB8" s="49">
        <f t="shared" si="830"/>
        <v>-730.9647469430812</v>
      </c>
      <c r="ACC8" s="49">
        <f t="shared" si="830"/>
        <v>-3843.1728343878117</v>
      </c>
      <c r="ACD8" s="49"/>
      <c r="ACE8" s="49">
        <f>SUM(ACE3:ACE7)</f>
        <v>1084423.1147274524</v>
      </c>
      <c r="ACF8" s="55">
        <f>SUM(ACF3:ACF7)</f>
        <v>0.83291182232125405</v>
      </c>
      <c r="ACG8" s="53">
        <f>SUM(ACG3:ACG7)</f>
        <v>1</v>
      </c>
      <c r="ACH8" s="50">
        <f>ACH$2*ACF8</f>
        <v>33851.485472799999</v>
      </c>
      <c r="ACI8" s="50">
        <f>SUM(ACI3:ACI7)</f>
        <v>0</v>
      </c>
      <c r="ACJ8" s="50">
        <f>ACJ$2*ACG8</f>
        <v>0</v>
      </c>
      <c r="ACK8" s="49"/>
      <c r="ACL8" s="49">
        <f>SUM(ACL3:ACL7)</f>
        <v>-58827.470896062943</v>
      </c>
      <c r="ACM8" s="49">
        <f t="shared" ref="ACM8:ACP8" si="831">SUM(ACM3:ACM7)</f>
        <v>4812.614484081545</v>
      </c>
      <c r="ACN8" s="49">
        <f t="shared" si="831"/>
        <v>7557.0589386300771</v>
      </c>
      <c r="ACO8" s="49">
        <f t="shared" si="831"/>
        <v>-722.65928440058974</v>
      </c>
      <c r="ACP8" s="49">
        <f t="shared" si="831"/>
        <v>-34526.360605954018</v>
      </c>
      <c r="ACQ8" s="49"/>
      <c r="ACR8" s="49">
        <f>SUM(ACR3:ACR7)</f>
        <v>1036567.7828365463</v>
      </c>
      <c r="ACS8" s="55">
        <f>SUM(ACS3:ACS7)</f>
        <v>0.83291182320729384</v>
      </c>
      <c r="ACT8" s="53">
        <f>SUM(ACT3:ACT7)</f>
        <v>1</v>
      </c>
      <c r="ACU8" s="50">
        <f>ACU$2*ACS8</f>
        <v>1409.9864507982352</v>
      </c>
      <c r="ACV8" s="50">
        <f>SUM(ACV3:ACV7)</f>
        <v>0</v>
      </c>
      <c r="ACW8" s="50">
        <f>ACW$2*ACT8</f>
        <v>0</v>
      </c>
      <c r="ACX8" s="49"/>
      <c r="ACY8" s="49">
        <f>SUM(ACY3:ACY7)</f>
        <v>-1406.1217399385544</v>
      </c>
      <c r="ACZ8" s="49">
        <f t="shared" ref="ACZ8:ADC8" si="832">SUM(ACZ3:ACZ7)</f>
        <v>1309.4623228553473</v>
      </c>
      <c r="ADA8" s="49">
        <f t="shared" si="832"/>
        <v>197.30015268134377</v>
      </c>
      <c r="ADB8" s="49">
        <f t="shared" si="832"/>
        <v>-694.09040963333439</v>
      </c>
      <c r="ADC8" s="49">
        <f t="shared" si="832"/>
        <v>-37497.773571974692</v>
      </c>
      <c r="ADD8" s="49"/>
      <c r="ADE8" s="49">
        <f>SUM(ADE3:ADE7)</f>
        <v>999886.54604133475</v>
      </c>
      <c r="ADF8" s="55">
        <f>SUM(ADF3:ADF7)</f>
        <v>0.84260372700483555</v>
      </c>
      <c r="ADG8" s="53">
        <f>SUM(ADG3:ADG7)</f>
        <v>1</v>
      </c>
      <c r="ADH8" s="50">
        <f>ADH$2*ADF8</f>
        <v>1136.8578005494642</v>
      </c>
      <c r="ADI8" s="50">
        <f>SUM(ADI3:ADI7)</f>
        <v>0</v>
      </c>
      <c r="ADJ8" s="50">
        <f>ADJ$2*ADG8</f>
        <v>-13580.19</v>
      </c>
      <c r="ADK8" s="49"/>
      <c r="ADL8" s="49">
        <f>SUM(ADL3:ADL7)</f>
        <v>-1136.8578005494642</v>
      </c>
      <c r="ADM8" s="49">
        <f t="shared" ref="ADM8:ADP8" si="833">SUM(ADM3:ADM7)</f>
        <v>1168.6239610575467</v>
      </c>
      <c r="ADN8" s="49">
        <f t="shared" si="833"/>
        <v>-83.23239615353765</v>
      </c>
      <c r="ADO8" s="49">
        <f t="shared" si="833"/>
        <v>-702.16696382493967</v>
      </c>
      <c r="ADP8" s="49">
        <f t="shared" si="833"/>
        <v>-3640.5031066734718</v>
      </c>
      <c r="ADQ8" s="49"/>
      <c r="ADR8" s="49">
        <f>SUM(ADR3:ADR7)</f>
        <v>983049.07753574033</v>
      </c>
      <c r="ADS8" s="55">
        <f>SUM(ADS3:ADS7)</f>
        <v>0.84077560500054238</v>
      </c>
      <c r="ADT8" s="53">
        <f>SUM(ADT3:ADT7)</f>
        <v>0.99999999999999989</v>
      </c>
      <c r="ADU8" s="50">
        <f>ADU$2*ADS8</f>
        <v>1947.7996208366067</v>
      </c>
      <c r="ADV8" s="50">
        <f>SUM(ADV3:ADV7)</f>
        <v>0</v>
      </c>
      <c r="ADW8" s="50">
        <f>ADW$2*ADT8</f>
        <v>0</v>
      </c>
      <c r="ADX8" s="49"/>
      <c r="ADY8" s="49">
        <f>SUM(ADY3:ADY7)</f>
        <v>-1948.6403964416072</v>
      </c>
      <c r="ADZ8" s="49">
        <f t="shared" ref="ADZ8:AEC8" si="834">SUM(ADZ3:ADZ7)</f>
        <v>1916.9431561330866</v>
      </c>
      <c r="AEA8" s="49">
        <f t="shared" si="834"/>
        <v>-3359.066697098167</v>
      </c>
      <c r="AEB8" s="49">
        <f t="shared" si="834"/>
        <v>-700.64353491510212</v>
      </c>
      <c r="AEC8" s="49">
        <f t="shared" si="834"/>
        <v>55221.31777634273</v>
      </c>
      <c r="AED8" s="49"/>
      <c r="AEE8" s="49">
        <f>SUM(AEE3:AEE7)</f>
        <v>1036126.7874605977</v>
      </c>
      <c r="AEF8" s="55">
        <f>SUM(AEF3:AEF7)</f>
        <v>0.84420078037731028</v>
      </c>
      <c r="AEG8" s="53">
        <f>SUM(AEG3:AEG7)</f>
        <v>1</v>
      </c>
      <c r="AEH8" s="50">
        <f>AEH$2*AEF8</f>
        <v>1644.3173960033173</v>
      </c>
      <c r="AEI8" s="50">
        <f>SUM(AEI3:AEI7)</f>
        <v>0</v>
      </c>
      <c r="AEJ8" s="50">
        <f>AEJ$2*AEG8</f>
        <v>0</v>
      </c>
      <c r="AEK8" s="49"/>
      <c r="AEL8" s="49">
        <f>SUM(AEL3:AEL7)</f>
        <v>-1714.4198288058487</v>
      </c>
      <c r="AEM8" s="49">
        <f t="shared" ref="AEM8:AEP8" si="835">SUM(AEM3:AEM7)</f>
        <v>1714.4198288058487</v>
      </c>
      <c r="AEN8" s="49">
        <f t="shared" si="835"/>
        <v>0</v>
      </c>
      <c r="AEO8" s="49">
        <f t="shared" si="835"/>
        <v>-703.49783631182402</v>
      </c>
      <c r="AEP8" s="49">
        <f t="shared" si="835"/>
        <v>2108.1888408050422</v>
      </c>
      <c r="AEQ8" s="49"/>
      <c r="AER8" s="49">
        <f>SUM(AER3:AER7)</f>
        <v>1039175.7958610944</v>
      </c>
      <c r="AES8" s="55">
        <f>SUM(AES3:AES7)</f>
        <v>0.84420078031676649</v>
      </c>
      <c r="AET8" s="53">
        <f>SUM(AET3:AET7)</f>
        <v>1</v>
      </c>
      <c r="AEU8" s="50">
        <f>AEU$2*AES8</f>
        <v>1175.2034642711674</v>
      </c>
      <c r="AEV8" s="50">
        <f>SUM(AEV3:AEV7)</f>
        <v>0</v>
      </c>
      <c r="AEW8" s="50">
        <f>AEW$2*AET8</f>
        <v>-15080.19</v>
      </c>
      <c r="AEX8" s="49"/>
      <c r="AEY8" s="49">
        <f>SUM(AEY3:AEY7)</f>
        <v>-1175.2034642711674</v>
      </c>
      <c r="AEZ8" s="49">
        <f t="shared" ref="AEZ8:AFC8" si="836">SUM(AEZ3:AEZ7)</f>
        <v>1175.2034642711674</v>
      </c>
      <c r="AFA8" s="49">
        <f t="shared" si="836"/>
        <v>0</v>
      </c>
      <c r="AFB8" s="49">
        <f t="shared" si="836"/>
        <v>-703.49783626137105</v>
      </c>
      <c r="AFC8" s="49">
        <f t="shared" si="836"/>
        <v>7801.909445508084</v>
      </c>
      <c r="AFD8" s="49"/>
      <c r="AFE8" s="49">
        <f>SUM(AFE3:AFE7)</f>
        <v>1032369.2209346121</v>
      </c>
      <c r="AFF8" s="55">
        <f>SUM(AFF3:AFF7)</f>
        <v>0.84228389743574672</v>
      </c>
      <c r="AFG8" s="53">
        <f>SUM(AFG3:AFG7)</f>
        <v>1</v>
      </c>
      <c r="AFH8" s="50">
        <f>AFH$2*AFF8</f>
        <v>2227.5882235483191</v>
      </c>
      <c r="AFI8" s="50">
        <f>SUM(AFI3:AFI7)</f>
        <v>0</v>
      </c>
      <c r="AFJ8" s="50">
        <f>AFJ$2*AFG8</f>
        <v>0</v>
      </c>
      <c r="AFK8" s="49"/>
      <c r="AFL8" s="49">
        <f>SUM(AFL3:AFL7)</f>
        <v>-2228.4305074457548</v>
      </c>
      <c r="AFM8" s="49">
        <f t="shared" ref="AFM8:AFP8" si="837">SUM(AFM3:AFM7)</f>
        <v>2228.4305074457548</v>
      </c>
      <c r="AFN8" s="49">
        <f t="shared" si="837"/>
        <v>-3434.0504097183602</v>
      </c>
      <c r="AFO8" s="49">
        <f t="shared" si="837"/>
        <v>-912.47141460906755</v>
      </c>
      <c r="AFP8" s="49">
        <f t="shared" si="837"/>
        <v>3409.6578680486214</v>
      </c>
      <c r="AFQ8" s="49"/>
      <c r="AFR8" s="49">
        <f>SUM(AFR3:AFR7)</f>
        <v>1033659.9452018816</v>
      </c>
      <c r="AFS8" s="55">
        <f>SUM(AFS3:AFS7)</f>
        <v>0.84228389741000376</v>
      </c>
      <c r="AFT8" s="53">
        <f>SUM(AFT3:AFT7)</f>
        <v>1</v>
      </c>
      <c r="AFU8" s="50">
        <f>AFU$2*AFS8</f>
        <v>1186.9801595860738</v>
      </c>
      <c r="AFV8" s="50">
        <f>SUM(AFV3:AFV7)</f>
        <v>0</v>
      </c>
      <c r="AFW8" s="50">
        <f>AFW$2*AFT8</f>
        <v>-14990.19</v>
      </c>
      <c r="AFX8" s="49"/>
      <c r="AFY8" s="49">
        <f>SUM(AFY3:AFY7)</f>
        <v>-2475.6745226233788</v>
      </c>
      <c r="AFZ8" s="49">
        <f t="shared" ref="AFZ8:AGC8" si="838">SUM(AFZ3:AFZ7)</f>
        <v>1186.9801595860738</v>
      </c>
      <c r="AGA8" s="49">
        <f t="shared" si="838"/>
        <v>0</v>
      </c>
      <c r="AGB8" s="49">
        <f t="shared" si="838"/>
        <v>-701.90044022867846</v>
      </c>
      <c r="AGC8" s="49">
        <f t="shared" si="838"/>
        <v>29775.729668442582</v>
      </c>
      <c r="AGD8" s="49"/>
      <c r="AGE8" s="49">
        <f>SUM(AGE3:AGE7)</f>
        <v>1047641.8702266444</v>
      </c>
      <c r="AGF8" s="55">
        <f>SUM(AGF3:AGF7)</f>
        <v>0.84038740986713045</v>
      </c>
      <c r="AGG8" s="53">
        <f>SUM(AGG3:AGG7)</f>
        <v>0.99999999999999989</v>
      </c>
      <c r="AGH8" s="50">
        <f>AGH$2*AGF8</f>
        <v>0</v>
      </c>
      <c r="AGI8" s="50">
        <f>SUM(AGI3:AGI7)</f>
        <v>0</v>
      </c>
      <c r="AGJ8" s="50">
        <f>AGJ$2*AGG8</f>
        <v>0</v>
      </c>
      <c r="AGK8" s="49"/>
      <c r="AGL8" s="49">
        <f>SUM(AGL3:AGL7)</f>
        <v>0</v>
      </c>
      <c r="AGM8" s="49">
        <f t="shared" ref="AGM8:AGP8" si="839">SUM(AGM3:AGM7)</f>
        <v>1294.1293802025914</v>
      </c>
      <c r="AGN8" s="49">
        <f t="shared" si="839"/>
        <v>-1191.1062876269798</v>
      </c>
      <c r="AGO8" s="49">
        <f t="shared" si="839"/>
        <v>-700.32004026457571</v>
      </c>
      <c r="AGP8" s="49">
        <f t="shared" si="839"/>
        <v>5657.8410059376665</v>
      </c>
      <c r="AGQ8" s="49"/>
      <c r="AGR8" s="49">
        <f>SUM(AGR3:AGR7)</f>
        <v>1052702.4142848931</v>
      </c>
      <c r="AGS8" s="55">
        <f>SUM(AGS3:AGS7)</f>
        <v>0.84038740976990967</v>
      </c>
      <c r="AGT8" s="53">
        <f>SUM(AGT3:AGT7)</f>
        <v>0.99999999999999989</v>
      </c>
      <c r="AGU8" s="50">
        <f>AGU$2*AGS8</f>
        <v>1830.2293164933001</v>
      </c>
      <c r="AGV8" s="50">
        <f>SUM(AGV3:AGV7)</f>
        <v>0</v>
      </c>
      <c r="AGW8" s="50">
        <f>AGW$2*AGT8</f>
        <v>0</v>
      </c>
      <c r="AGX8" s="49"/>
      <c r="AGY8" s="49">
        <f>SUM(AGY3:AGY7)</f>
        <v>-3811.0224413209771</v>
      </c>
      <c r="AGZ8" s="49">
        <f t="shared" ref="AGZ8:AHC8" si="840">SUM(AGZ3:AGZ7)</f>
        <v>1967.330118523163</v>
      </c>
      <c r="AHA8" s="49">
        <f t="shared" si="840"/>
        <v>3111.1646142127915</v>
      </c>
      <c r="AHB8" s="49">
        <f t="shared" si="840"/>
        <v>-701.52179417952971</v>
      </c>
      <c r="AHC8" s="49">
        <f t="shared" si="840"/>
        <v>-1118.4295842922843</v>
      </c>
      <c r="AHD8" s="49"/>
      <c r="AHE8" s="49">
        <f>SUM(AHE3:AHE7)</f>
        <v>1053980.1645143295</v>
      </c>
      <c r="AHF8" s="55">
        <f>SUM(AHF3:AHF7)</f>
        <v>0.84038740974550963</v>
      </c>
      <c r="AHG8" s="53">
        <f>SUM(AHG3:AHG7)</f>
        <v>0.99999999999999989</v>
      </c>
      <c r="AHH8" s="50">
        <f>AHH$2*AHF8</f>
        <v>1281.9185509517031</v>
      </c>
      <c r="AHI8" s="50">
        <f>SUM(AHI3:AHI7)</f>
        <v>0</v>
      </c>
      <c r="AHJ8" s="50">
        <f>AHJ$2*AHG8</f>
        <v>0</v>
      </c>
      <c r="AHK8" s="49"/>
      <c r="AHL8" s="49">
        <f>SUM(AHL3:AHL7)</f>
        <v>-1281.9185509517029</v>
      </c>
      <c r="AHM8" s="49">
        <f t="shared" ref="AHM8:AHP8" si="841">SUM(AHM3:AHM7)</f>
        <v>1144.8177489258203</v>
      </c>
      <c r="AHN8" s="49">
        <f t="shared" si="841"/>
        <v>-0.33615496389820387</v>
      </c>
      <c r="AHO8" s="49">
        <f t="shared" si="841"/>
        <v>-702.37898931710208</v>
      </c>
      <c r="AHP8" s="49">
        <f t="shared" si="841"/>
        <v>-17918.647907978684</v>
      </c>
      <c r="AHQ8" s="49"/>
      <c r="AHR8" s="49">
        <f>SUM(AHR3:AHR7)</f>
        <v>1036503.6192109956</v>
      </c>
      <c r="AHS8" s="55">
        <f>SUM(AHS3:AHS7)</f>
        <v>0.8403874100844575</v>
      </c>
      <c r="AHT8" s="53">
        <f>SUM(AHT3:AHT7)</f>
        <v>1</v>
      </c>
      <c r="AHU8" s="50">
        <f>AHU$2*AHS8</f>
        <v>1835.6498159733796</v>
      </c>
      <c r="AHV8" s="50">
        <f>SUM(AHV3:AHV7)</f>
        <v>0</v>
      </c>
      <c r="AHW8" s="50">
        <f>AHW$2*AHT8</f>
        <v>-12502.69</v>
      </c>
      <c r="AHX8" s="49"/>
      <c r="AHY8" s="49">
        <f>SUM(AHY3:AHY7)</f>
        <v>-1092.6464989695091</v>
      </c>
      <c r="AHZ8" s="49">
        <f t="shared" ref="AHZ8:AIC8" si="842">SUM(AHZ3:AHZ7)</f>
        <v>1083.9821047715384</v>
      </c>
      <c r="AIA8" s="49">
        <f t="shared" si="842"/>
        <v>8452.0703188129173</v>
      </c>
      <c r="AIB8" s="49">
        <f t="shared" si="842"/>
        <v>-700.32004044568089</v>
      </c>
      <c r="AIC8" s="49">
        <f t="shared" si="842"/>
        <v>1696.733777086419</v>
      </c>
      <c r="AID8" s="49"/>
      <c r="AIE8" s="49">
        <f>SUM(AIE3:AIE7)</f>
        <v>1035276.3986882247</v>
      </c>
      <c r="AIF8" s="55">
        <f>SUM(AIF3:AIF7)</f>
        <v>0.84260310708472508</v>
      </c>
      <c r="AIG8" s="53">
        <f>SUM(AIG3:AIG7)</f>
        <v>1</v>
      </c>
      <c r="AIH8" s="50">
        <f>AIH$2*AIF8</f>
        <v>4934.4944458649215</v>
      </c>
      <c r="AII8" s="50">
        <f>SUM(AII3:AII7)</f>
        <v>0</v>
      </c>
      <c r="AIJ8" s="50">
        <f>AIJ$2*AIG8</f>
        <v>0</v>
      </c>
      <c r="AIK8" s="49"/>
      <c r="AIL8" s="49">
        <f>SUM(AIL3:AIL7)</f>
        <v>-4935.3370489720064</v>
      </c>
      <c r="AIM8" s="49">
        <f t="shared" ref="AIM8:AIP8" si="843">SUM(AIM3:AIM7)</f>
        <v>5024.7709427579794</v>
      </c>
      <c r="AIN8" s="49">
        <f t="shared" si="843"/>
        <v>8936.8844826105778</v>
      </c>
      <c r="AIO8" s="49">
        <f t="shared" si="843"/>
        <v>-702.16644722691387</v>
      </c>
      <c r="AIP8" s="49">
        <f t="shared" si="843"/>
        <v>-3764.8854989516853</v>
      </c>
      <c r="AIQ8" s="49"/>
      <c r="AIR8" s="49">
        <f>SUM(AIR3:AIR7)</f>
        <v>1044770.1595643077</v>
      </c>
      <c r="AIS8" s="55">
        <f>SUM(AIS3:AIS7)</f>
        <v>0.88544981886888063</v>
      </c>
      <c r="AIT8" s="53">
        <f>SUM(AIT3:AIT7)</f>
        <v>1</v>
      </c>
      <c r="AIU8" s="50">
        <f>AIU$2*AIS8</f>
        <v>0</v>
      </c>
      <c r="AIV8" s="50">
        <f>SUM(AIV3:AIV7)</f>
        <v>0</v>
      </c>
      <c r="AIW8" s="50">
        <f>AIW$2*AIT8</f>
        <v>0</v>
      </c>
      <c r="AIX8" s="49"/>
      <c r="AIY8" s="49">
        <f>SUM(AIY3:AIY7)</f>
        <v>0</v>
      </c>
      <c r="AIZ8" s="49">
        <f t="shared" ref="AIZ8:AJC8" si="844">SUM(AIZ3:AIZ7)</f>
        <v>1387.6415381385552</v>
      </c>
      <c r="AJA8" s="49">
        <f t="shared" si="844"/>
        <v>472.18382490820795</v>
      </c>
      <c r="AJB8" s="49">
        <f t="shared" si="844"/>
        <v>-737.87189755800432</v>
      </c>
      <c r="AJC8" s="49">
        <f t="shared" si="844"/>
        <v>15803.32242270982</v>
      </c>
      <c r="AJD8" s="49"/>
      <c r="AJE8" s="49">
        <f>SUM(AJE3:AJE7)</f>
        <v>1061695.4354525062</v>
      </c>
      <c r="AJF8" s="55">
        <f>SUM(AJF3:AJF7)</f>
        <v>0.88544981850998838</v>
      </c>
      <c r="AJG8" s="53">
        <f>SUM(AJG3:AJG7)</f>
        <v>1</v>
      </c>
      <c r="AJH8" s="50">
        <f>AJH$2*AJF8</f>
        <v>0</v>
      </c>
      <c r="AJI8" s="50">
        <f>SUM(AJI3:AJI7)</f>
        <v>0</v>
      </c>
      <c r="AJJ8" s="50">
        <f>AJJ$2*AJG8</f>
        <v>-8502.69</v>
      </c>
      <c r="AJK8" s="49"/>
      <c r="AJL8" s="49">
        <f>SUM(AJL3:AJL7)</f>
        <v>0</v>
      </c>
      <c r="AJM8" s="49">
        <f t="shared" ref="AJM8:AJP8" si="845">SUM(AJM3:AJM7)</f>
        <v>1019.6840109961025</v>
      </c>
      <c r="AJN8" s="49">
        <f t="shared" si="845"/>
        <v>39540.204370472784</v>
      </c>
      <c r="AJO8" s="49">
        <f t="shared" si="845"/>
        <v>-737.8718972589287</v>
      </c>
      <c r="AJP8" s="49">
        <f t="shared" si="845"/>
        <v>-16287.14105163643</v>
      </c>
      <c r="AJQ8" s="49"/>
      <c r="AJR8" s="49">
        <f>SUM(AJR3:AJR7)</f>
        <v>1076727.6208850797</v>
      </c>
      <c r="AJS8" s="55">
        <f>SUM(AJS3:AJS7)</f>
        <v>0.93863285642762184</v>
      </c>
      <c r="AJT8" s="53">
        <f>SUM(AJT3:AJT7)</f>
        <v>1</v>
      </c>
      <c r="AJU8" s="50">
        <f>AJU$2*AJS8</f>
        <v>2208.9879506453294</v>
      </c>
      <c r="AJV8" s="50">
        <f>SUM(AJV3:AJV7)</f>
        <v>0</v>
      </c>
      <c r="AJW8" s="50">
        <f>AJW$2*AJT8</f>
        <v>0</v>
      </c>
      <c r="AJX8" s="50">
        <f>SUM(AJX3:AJX7)</f>
        <v>-2354.41</v>
      </c>
      <c r="AJY8" s="49">
        <f>SUM(AJY3:AJY7)</f>
        <v>0</v>
      </c>
      <c r="AJZ8" s="49">
        <f t="shared" ref="AJZ8:AKC8" si="846">SUM(AJZ3:AJZ7)</f>
        <v>2208.9879506453294</v>
      </c>
      <c r="AKA8" s="49">
        <f t="shared" si="846"/>
        <v>2302.4006925170065</v>
      </c>
      <c r="AKB8" s="49">
        <f t="shared" si="846"/>
        <v>-782.19091824683017</v>
      </c>
      <c r="AKC8" s="49">
        <f t="shared" si="846"/>
        <v>2702.8496280547224</v>
      </c>
      <c r="AKD8" s="49"/>
      <c r="AKE8" s="49">
        <f>SUM(AKE3:AKE7)</f>
        <v>1083014.2461886953</v>
      </c>
      <c r="AKF8" s="55">
        <f>SUM(AKF3:AKF7)</f>
        <v>0.93850765123810076</v>
      </c>
      <c r="AKG8" s="53">
        <f>SUM(AKG3:AKG7)</f>
        <v>1</v>
      </c>
      <c r="AKH8" s="50">
        <f>AKH$2*AKF8</f>
        <v>1294.4742182762</v>
      </c>
      <c r="AKI8" s="50">
        <f>SUM(AKI3:AKI7)</f>
        <v>0</v>
      </c>
      <c r="AKJ8" s="50">
        <f>AKJ$2*AKG8</f>
        <v>0</v>
      </c>
      <c r="AKK8" s="50">
        <f>SUM(AKK3:AKK7)</f>
        <v>0</v>
      </c>
      <c r="AKL8" s="49">
        <f>SUM(AKL3:AKL7)</f>
        <v>-1300.8091449220572</v>
      </c>
      <c r="AKM8" s="49">
        <f t="shared" ref="AKM8:AKP8" si="847">SUM(AKM3:AKM7)</f>
        <v>1301.7476525732955</v>
      </c>
      <c r="AKN8" s="49">
        <f t="shared" si="847"/>
        <v>28.793414739984929</v>
      </c>
      <c r="AKO8" s="49">
        <f t="shared" si="847"/>
        <v>-782.08658100624666</v>
      </c>
      <c r="AKP8" s="49">
        <f t="shared" si="847"/>
        <v>13065.274720410509</v>
      </c>
      <c r="AKQ8" s="49"/>
      <c r="AKR8" s="49">
        <f>SUM(AKR3:AKR7)</f>
        <v>1096621.6404687671</v>
      </c>
      <c r="AKS8" s="55">
        <f>SUM(AKS3:AKS7)</f>
        <v>0.93850765093535304</v>
      </c>
      <c r="AKT8" s="53">
        <f>SUM(AKT3:AKT7)</f>
        <v>0.99999999999999978</v>
      </c>
      <c r="AKU8" s="50">
        <f>AKU$2*AKS8</f>
        <v>0</v>
      </c>
      <c r="AKV8" s="50">
        <f>SUM(AKV3:AKV7)</f>
        <v>0</v>
      </c>
      <c r="AKW8" s="50">
        <f>AKW$2*AKT8</f>
        <v>0</v>
      </c>
      <c r="AKX8" s="50">
        <f>SUM(AKX3:AKX7)</f>
        <v>0</v>
      </c>
      <c r="AKY8" s="49">
        <f>SUM(AKY3:AKY7)</f>
        <v>0</v>
      </c>
      <c r="AKZ8" s="49">
        <f t="shared" ref="AKZ8:ALC8" si="848">SUM(AKZ3:AKZ7)</f>
        <v>1166.7996370253775</v>
      </c>
      <c r="ALA8" s="49">
        <f t="shared" si="848"/>
        <v>0</v>
      </c>
      <c r="ALB8" s="49">
        <f t="shared" si="848"/>
        <v>-782.08658075395772</v>
      </c>
      <c r="ALC8" s="49">
        <f t="shared" si="848"/>
        <v>10899.133362301498</v>
      </c>
      <c r="ALD8" s="49"/>
      <c r="ALE8" s="49">
        <f>SUM(ALE3:ALE7)</f>
        <v>1107905.48688734</v>
      </c>
      <c r="ALF8" s="55">
        <f>SUM(ALF3:ALF7)</f>
        <v>0.93850765068994202</v>
      </c>
      <c r="ALG8" s="53">
        <f>SUM(ALG3:ALG7)</f>
        <v>1</v>
      </c>
      <c r="ALH8" s="50">
        <f>ALH$2*ALF8</f>
        <v>2801.3890268504356</v>
      </c>
      <c r="ALI8" s="50">
        <f>SUM(ALI3:ALI7)</f>
        <v>0</v>
      </c>
      <c r="ALJ8" s="50">
        <f>ALJ$2*ALG8</f>
        <v>0</v>
      </c>
      <c r="ALK8" s="50">
        <f>SUM(ALK3:ALK7)</f>
        <v>0</v>
      </c>
      <c r="ALL8" s="49">
        <f>SUM(ALL3:ALL7)</f>
        <v>-2802.3275345011248</v>
      </c>
      <c r="ALM8" s="49">
        <f t="shared" ref="ALM8:ALP8" si="849">SUM(ALM3:ALM7)</f>
        <v>2912.46140730959</v>
      </c>
      <c r="ALN8" s="49">
        <f t="shared" si="849"/>
        <v>0</v>
      </c>
      <c r="ALO8" s="49">
        <f t="shared" si="849"/>
        <v>-1016.7134932219346</v>
      </c>
      <c r="ALP8" s="49">
        <f t="shared" si="849"/>
        <v>4663.0034176824975</v>
      </c>
      <c r="ALQ8" s="49"/>
      <c r="ALR8" s="49">
        <f>SUM(ALR3:ALR7)</f>
        <v>1103021.8105121886</v>
      </c>
      <c r="ALS8" s="55">
        <f>SUM(ALS3:ALS7)</f>
        <v>0.92887258786526439</v>
      </c>
      <c r="ALT8" s="53">
        <f>SUM(ALT3:ALT7)</f>
        <v>1</v>
      </c>
      <c r="ALU8" s="50">
        <f>ALU$2*ALS8</f>
        <v>1447.6572169138931</v>
      </c>
      <c r="ALV8" s="50">
        <f>SUM(ALV3:ALV7)</f>
        <v>0</v>
      </c>
      <c r="ALW8" s="50">
        <f>ALW$2*ALT8</f>
        <v>0</v>
      </c>
      <c r="ALX8" s="50">
        <f>SUM(ALX3:ALX7)</f>
        <v>0</v>
      </c>
      <c r="ALY8" s="49">
        <f>SUM(ALY3:ALY7)</f>
        <v>-1453.9271068819835</v>
      </c>
      <c r="ALZ8" s="49">
        <f t="shared" ref="ALZ8:AMC8" si="850">SUM(ALZ3:ALZ7)</f>
        <v>1344.9239086959947</v>
      </c>
      <c r="AMA8" s="49">
        <f t="shared" si="850"/>
        <v>-4371.8038558690159</v>
      </c>
      <c r="AMB8" s="49">
        <f t="shared" si="850"/>
        <v>-774.05739364576073</v>
      </c>
      <c r="AMC8" s="49">
        <f t="shared" si="850"/>
        <v>20714.406744222233</v>
      </c>
      <c r="AMD8" s="49"/>
      <c r="AME8" s="49">
        <f>SUM(AME3:AME7)</f>
        <v>1119929.010025624</v>
      </c>
      <c r="AMF8" s="55">
        <f>SUM(AMF3:AMF7)</f>
        <v>0.9288725877471754</v>
      </c>
      <c r="AMG8" s="53">
        <f>SUM(AMG3:AMG7)</f>
        <v>1</v>
      </c>
      <c r="AMH8" s="50">
        <f>AMH$2*AMF8</f>
        <v>0</v>
      </c>
      <c r="AMI8" s="50">
        <f>SUM(AMI3:AMI7)</f>
        <v>0</v>
      </c>
      <c r="AMJ8" s="50">
        <f>AMJ$2*AMG8</f>
        <v>-13502.69</v>
      </c>
      <c r="AMK8" s="50">
        <f>SUM(AMK3:AMK7)</f>
        <v>0</v>
      </c>
      <c r="AML8" s="49">
        <f>SUM(AML3:AML7)</f>
        <v>1207.5343640713279</v>
      </c>
      <c r="AMM8" s="49">
        <f t="shared" ref="AMM8:AMP8" si="851">SUM(AMM3:AMM7)</f>
        <v>1206.001724301545</v>
      </c>
      <c r="AMN8" s="49">
        <f t="shared" si="851"/>
        <v>-1097.4536736974105</v>
      </c>
      <c r="AMO8" s="49">
        <f t="shared" si="851"/>
        <v>-774.05739354735363</v>
      </c>
      <c r="AMP8" s="49">
        <f t="shared" si="851"/>
        <v>4764.0760378447339</v>
      </c>
      <c r="AMQ8" s="49"/>
      <c r="AMR8" s="49">
        <f>SUM(AMR3:AMR7)</f>
        <v>1111732.4210845968</v>
      </c>
      <c r="AMS8" s="55">
        <f>SUM(AMS3:AMS7)</f>
        <v>0.9177262250726701</v>
      </c>
      <c r="AMT8" s="53">
        <f>SUM(AMT3:AMT7)</f>
        <v>1</v>
      </c>
      <c r="AMU8" s="50">
        <f>AMU$2*AMS8</f>
        <v>2356.8861367071299</v>
      </c>
      <c r="AMV8" s="50">
        <f>SUM(AMV3:AMV7)</f>
        <v>0</v>
      </c>
      <c r="AMW8" s="50">
        <f>AMW$2*AMT8</f>
        <v>0</v>
      </c>
      <c r="AMX8" s="50">
        <f>SUM(AMX3:AMX7)</f>
        <v>0</v>
      </c>
      <c r="AMY8" s="49">
        <f>SUM(AMY3:AMY7)</f>
        <v>-2357.8038629322027</v>
      </c>
      <c r="AMZ8" s="49">
        <f t="shared" ref="AMZ8:ANC8" si="852">SUM(AMZ3:AMZ7)</f>
        <v>2598.5601608177667</v>
      </c>
      <c r="ANA8" s="49">
        <f t="shared" si="852"/>
        <v>18645.563019210706</v>
      </c>
      <c r="ANB8" s="49">
        <f t="shared" si="852"/>
        <v>-764.76879513980828</v>
      </c>
      <c r="ANC8" s="49">
        <f t="shared" si="852"/>
        <v>-6821.4498537029067</v>
      </c>
      <c r="AND8" s="49"/>
      <c r="ANE8" s="49">
        <f>SUM(ANE3:ANE7)</f>
        <v>1125389.4078895575</v>
      </c>
      <c r="ANF8" s="55">
        <f>SUM(ANF3:ANF7)</f>
        <v>0.91772622498073575</v>
      </c>
      <c r="ANG8" s="53">
        <f>SUM(ANG3:ANG7)</f>
        <v>0.99999999999999989</v>
      </c>
      <c r="ANH8" s="50">
        <f>ANH$2*ANF8</f>
        <v>1421.3835545124132</v>
      </c>
      <c r="ANI8" s="50">
        <f>SUM(ANI3:ANI7)</f>
        <v>0</v>
      </c>
      <c r="ANJ8" s="50">
        <f>ANJ$2*ANG8</f>
        <v>0</v>
      </c>
      <c r="ANK8" s="50">
        <f>SUM(ANK3:ANK7)</f>
        <v>0</v>
      </c>
      <c r="ANL8" s="49">
        <f>SUM(ANL3:ANL7)</f>
        <v>-1427.5782065310334</v>
      </c>
      <c r="ANM8" s="49">
        <f t="shared" ref="ANM8:ANP8" si="853">SUM(ANM3:ANM7)</f>
        <v>1186.8219086695872</v>
      </c>
      <c r="ANN8" s="49">
        <f t="shared" si="853"/>
        <v>-553.81106772687474</v>
      </c>
      <c r="ANO8" s="49">
        <f t="shared" si="853"/>
        <v>-764.76879506319654</v>
      </c>
      <c r="ANP8" s="49">
        <f t="shared" si="853"/>
        <v>16043.588915228473</v>
      </c>
      <c r="ANQ8" s="49"/>
      <c r="ANR8" s="49">
        <f>SUM(ANR3:ANR7)</f>
        <v>1141295.0441986467</v>
      </c>
      <c r="ANS8" s="55">
        <f>SUM(ANS3:ANS7)</f>
        <v>0.91772622487643762</v>
      </c>
      <c r="ANT8" s="53">
        <f>SUM(ANT3:ANT7)</f>
        <v>1</v>
      </c>
      <c r="ANU8" s="50">
        <f>ANU$2*ANS8</f>
        <v>1035.5530948883236</v>
      </c>
      <c r="ANV8" s="50">
        <f>SUM(ANV3:ANV7)</f>
        <v>0</v>
      </c>
      <c r="ANW8" s="50">
        <f>ANW$2*ANT8</f>
        <v>-13497.7</v>
      </c>
      <c r="ANX8" s="50">
        <f>SUM(ANX3:ANX7)</f>
        <v>0</v>
      </c>
      <c r="ANY8" s="49">
        <f>SUM(ANY3:ANY7)</f>
        <v>-1035.5530948883236</v>
      </c>
      <c r="ANZ8" s="49">
        <f t="shared" ref="ANZ8:AOC8" si="854">SUM(ANZ3:ANZ7)</f>
        <v>1035.5530948883236</v>
      </c>
      <c r="AOA8" s="49">
        <f t="shared" si="854"/>
        <v>20667.580029231824</v>
      </c>
      <c r="AOB8" s="49">
        <f t="shared" si="854"/>
        <v>-764.76879497628181</v>
      </c>
      <c r="AOC8" s="49">
        <f t="shared" si="854"/>
        <v>-4281.2020163108309</v>
      </c>
      <c r="AOD8" s="49"/>
      <c r="AOE8" s="49">
        <f>SUM(AOE3:AOE7)</f>
        <v>1144454.5065114798</v>
      </c>
      <c r="AOF8" s="55">
        <f>SUM(AOF3:AOF7)</f>
        <v>0.91496233491482282</v>
      </c>
      <c r="AOG8" s="53">
        <f>SUM(AOG3:AOG7)</f>
        <v>0.99999999999999989</v>
      </c>
      <c r="AOH8" s="50">
        <f>AOH$2*AOF8</f>
        <v>5775.5441955528831</v>
      </c>
      <c r="AOI8" s="50">
        <f>SUM(AOI3:AOI7)</f>
        <v>1499.9999999999998</v>
      </c>
      <c r="AOJ8" s="50">
        <f>AOJ$2*AOG8</f>
        <v>0</v>
      </c>
      <c r="AOK8" s="50">
        <f>SUM(AOK3:AOK7)</f>
        <v>0</v>
      </c>
      <c r="AOL8" s="49">
        <f>SUM(AOL3:AOL7)</f>
        <v>-5776.1389210705784</v>
      </c>
      <c r="AOM8" s="49">
        <f t="shared" ref="AOM8:AOP8" si="855">SUM(AOM3:AOM7)</f>
        <v>5776.1389210705784</v>
      </c>
      <c r="AON8" s="49">
        <f t="shared" si="855"/>
        <v>28297.296321364502</v>
      </c>
      <c r="AOO8" s="49">
        <f t="shared" si="855"/>
        <v>-762.65770464490151</v>
      </c>
      <c r="AOP8" s="49">
        <f t="shared" si="855"/>
        <v>-27513.04550561561</v>
      </c>
      <c r="AOQ8" s="49"/>
      <c r="AOR8" s="49">
        <f>SUM(AOR3:AOR7)</f>
        <v>1151751.6438181365</v>
      </c>
      <c r="AOS8" s="55">
        <f>SUM(AOS3:AOS7)</f>
        <v>0.91615550292052639</v>
      </c>
      <c r="AOT8" s="53">
        <f>SUM(AOT3:AOT7)</f>
        <v>1</v>
      </c>
      <c r="AOU8" s="50">
        <f>AOU$2*AOS8</f>
        <v>1892.6581688184278</v>
      </c>
      <c r="AOV8" s="50">
        <f>SUM(AOV3:AOV7)</f>
        <v>0</v>
      </c>
      <c r="AOW8" s="50">
        <f>AOW$2*AOT8</f>
        <v>0</v>
      </c>
      <c r="AOX8" s="50">
        <f>SUM(AOX3:AOX7)</f>
        <v>0</v>
      </c>
      <c r="AOY8" s="49">
        <f>SUM(AOY3:AOY7)</f>
        <v>-1899.0895804489301</v>
      </c>
      <c r="AOZ8" s="49">
        <f t="shared" ref="AOZ8:APC8" si="856">SUM(AOZ3:AOZ7)</f>
        <v>1922.7722001994255</v>
      </c>
      <c r="APA8" s="49">
        <f t="shared" si="856"/>
        <v>0</v>
      </c>
      <c r="APB8" s="49">
        <f t="shared" si="856"/>
        <v>-767.52759568172928</v>
      </c>
      <c r="APC8" s="49">
        <f t="shared" si="856"/>
        <v>35273.690911675701</v>
      </c>
      <c r="APD8" s="49"/>
      <c r="APE8" s="49">
        <f>SUM(APE3:APE7)</f>
        <v>1188174.1479226993</v>
      </c>
      <c r="APF8" s="55">
        <f>SUM(APF3:APF7)</f>
        <v>0.91883044179865192</v>
      </c>
      <c r="APG8" s="53">
        <f>SUM(APG3:APG7)</f>
        <v>1.0000000000000002</v>
      </c>
      <c r="APH8" s="50">
        <f>APH$2*APF8</f>
        <v>1120.8628793413395</v>
      </c>
      <c r="API8" s="50">
        <f>SUM(API3:API7)</f>
        <v>0</v>
      </c>
      <c r="APJ8" s="50">
        <f>APJ$2*APG8</f>
        <v>0</v>
      </c>
      <c r="APK8" s="50">
        <f>SUM(APK3:APK7)</f>
        <v>0</v>
      </c>
      <c r="APL8" s="49">
        <f>SUM(APL3:APL7)</f>
        <v>-1120.8628793413393</v>
      </c>
      <c r="APM8" s="49">
        <f t="shared" ref="APM8:APP8" si="857">SUM(APM3:APM7)</f>
        <v>1099.9502984860019</v>
      </c>
      <c r="APN8" s="49">
        <f t="shared" si="857"/>
        <v>-2207.425818290335</v>
      </c>
      <c r="APO8" s="49">
        <f t="shared" si="857"/>
        <v>-791.79294491557027</v>
      </c>
      <c r="APP8" s="49">
        <f t="shared" si="857"/>
        <v>-34227.178209657635</v>
      </c>
      <c r="APQ8" s="49"/>
      <c r="APR8" s="49">
        <f>SUM(APR3:APR7)</f>
        <v>1152047.7012483219</v>
      </c>
      <c r="APS8" s="55">
        <f>SUM(APS3:APS7)</f>
        <v>0.91988765792274629</v>
      </c>
      <c r="APT8" s="53">
        <f>SUM(APT3:APT7)</f>
        <v>1</v>
      </c>
      <c r="APU8" s="50">
        <f>APU$2*APS8</f>
        <v>2252.9704540312318</v>
      </c>
      <c r="APV8" s="50">
        <f>SUM(APV3:APV7)</f>
        <v>0</v>
      </c>
      <c r="APW8" s="50">
        <f>APW$2*APT8</f>
        <v>0</v>
      </c>
      <c r="APX8" s="50">
        <f>SUM(APX3:APX7)</f>
        <v>0</v>
      </c>
      <c r="APY8" s="49">
        <f>SUM(APY3:APY7)</f>
        <v>-2253.5683810088822</v>
      </c>
      <c r="APZ8" s="49">
        <f t="shared" ref="APZ8:AQC8" si="858">SUM(APZ3:APZ7)</f>
        <v>2250.7259281459001</v>
      </c>
      <c r="AQA8" s="49">
        <f t="shared" si="858"/>
        <v>5524.2749431361026</v>
      </c>
      <c r="AQB8" s="49">
        <f t="shared" si="858"/>
        <v>-767.71984154916572</v>
      </c>
      <c r="AQC8" s="49">
        <f t="shared" si="858"/>
        <v>-16965.616859341317</v>
      </c>
      <c r="AQD8" s="49"/>
      <c r="AQE8" s="49">
        <f>SUM(AQE3:AQE7)</f>
        <v>1142088.7674917358</v>
      </c>
      <c r="AQF8" s="55">
        <f>SUM(AQF3:AQF7)</f>
        <v>0.91988765798679539</v>
      </c>
      <c r="AQG8" s="53">
        <f>SUM(AQG3:AQG7)</f>
        <v>1</v>
      </c>
      <c r="AQH8" s="50">
        <f>AQH$2*AQF8</f>
        <v>1417.2709146602558</v>
      </c>
      <c r="AQI8" s="50">
        <f>SUM(AQI3:AQI7)</f>
        <v>0</v>
      </c>
      <c r="AQJ8" s="50">
        <f>AQJ$2*AQG8</f>
        <v>0</v>
      </c>
      <c r="AQK8" s="50">
        <f>SUM(AQK3:AQK7)</f>
        <v>0</v>
      </c>
      <c r="AQL8" s="49">
        <f>SUM(AQL3:AQL7)</f>
        <v>-1423.728526019323</v>
      </c>
      <c r="AQM8" s="49">
        <f t="shared" ref="AQM8:AQP8" si="859">SUM(AQM3:AQM7)</f>
        <v>1479.2437461788261</v>
      </c>
      <c r="AQN8" s="49">
        <f t="shared" si="859"/>
        <v>1414.5112516862953</v>
      </c>
      <c r="AQO8" s="49">
        <f t="shared" si="859"/>
        <v>-766.56998203013632</v>
      </c>
      <c r="AQP8" s="49">
        <f t="shared" si="859"/>
        <v>-20.476699266786071</v>
      </c>
      <c r="AQQ8" s="49"/>
      <c r="AQR8" s="49">
        <f>SUM(AQR3:AQR7)</f>
        <v>1144189.0181969451</v>
      </c>
      <c r="AQS8" s="55">
        <f>SUM(AQS3:AQS7)</f>
        <v>0.91988765797319516</v>
      </c>
      <c r="AQT8" s="53">
        <f>SUM(AQT3:AQT7)</f>
        <v>0.99999999999999978</v>
      </c>
      <c r="AQU8" s="50">
        <f>AQU$2*AQS8</f>
        <v>1254.9015441304532</v>
      </c>
      <c r="AQV8" s="50">
        <f>SUM(AQV3:AQV7)</f>
        <v>0</v>
      </c>
      <c r="AQW8" s="50">
        <f>AQW$2*AQT8</f>
        <v>0</v>
      </c>
      <c r="AQX8" s="50">
        <f>SUM(AQX3:AQX7)</f>
        <v>0</v>
      </c>
      <c r="AQY8" s="49">
        <f>SUM(AQY3:AQY7)</f>
        <v>-1260.1633015340599</v>
      </c>
      <c r="AQZ8" s="49">
        <f t="shared" ref="AQZ8:ARC8" si="860">SUM(AQZ3:AQZ7)</f>
        <v>1259.8229431006096</v>
      </c>
      <c r="ARA8" s="49">
        <f t="shared" si="860"/>
        <v>343.46765373403161</v>
      </c>
      <c r="ARB8" s="49">
        <f t="shared" si="860"/>
        <v>-766.56998201880276</v>
      </c>
      <c r="ARC8" s="49">
        <f t="shared" si="860"/>
        <v>8439.3161416669045</v>
      </c>
      <c r="ARD8" s="49"/>
      <c r="ARE8" s="49">
        <f>SUM(ARE3:ARE7)</f>
        <v>1153459.7931960239</v>
      </c>
      <c r="ARF8" s="55">
        <f>SUM(ARF3:ARF7)</f>
        <v>0.91988765791375438</v>
      </c>
      <c r="ARG8" s="53">
        <f>SUM(ARG3:ARG7)</f>
        <v>1</v>
      </c>
      <c r="ARH8" s="50">
        <f>ARH$2*ARF8</f>
        <v>3935.7025488776817</v>
      </c>
      <c r="ARI8" s="50">
        <f>SUM(ARI3:ARI7)</f>
        <v>0</v>
      </c>
      <c r="ARJ8" s="50">
        <f>ARJ$2*ARG8</f>
        <v>0</v>
      </c>
      <c r="ARK8" s="50">
        <f>SUM(ARK3:ARK7)</f>
        <v>0</v>
      </c>
      <c r="ARL8" s="49">
        <f>SUM(ARL3:ARL7)</f>
        <v>-3010.0839908551247</v>
      </c>
      <c r="ARM8" s="49">
        <f t="shared" ref="ARM8:ARP8" si="861">SUM(ARM3:ARM7)</f>
        <v>3007.5726975490197</v>
      </c>
      <c r="ARN8" s="49">
        <f t="shared" si="861"/>
        <v>1852.02821943092</v>
      </c>
      <c r="ARO8" s="49">
        <f t="shared" si="861"/>
        <v>-998.63924030775081</v>
      </c>
      <c r="ARP8" s="49">
        <f t="shared" si="861"/>
        <v>-5626.90680907554</v>
      </c>
      <c r="ARQ8" s="49"/>
      <c r="ARR8" s="49">
        <f>SUM(ARR3:ARR7)</f>
        <v>1152619.4666216432</v>
      </c>
      <c r="ARS8" s="55">
        <f>SUM(ARS3:ARS7)</f>
        <v>0.90543538020877412</v>
      </c>
      <c r="ART8" s="53">
        <f>SUM(ART3:ART7)</f>
        <v>1</v>
      </c>
      <c r="ARU8" s="50">
        <f>ARU$2*ARS8</f>
        <v>1689.2436257941038</v>
      </c>
      <c r="ARV8" s="50">
        <f>SUM(ARV3:ARV7)</f>
        <v>0</v>
      </c>
      <c r="ARW8" s="50">
        <f>ARW$2*ART8</f>
        <v>0</v>
      </c>
      <c r="ARX8" s="50">
        <f>SUM(ARX3:ARX7)</f>
        <v>0</v>
      </c>
      <c r="ARY8" s="49">
        <f>SUM(ARY3:ARY7)</f>
        <v>-2604.9556975682472</v>
      </c>
      <c r="ARZ8" s="49">
        <f t="shared" ref="ARZ8:ASC8" si="862">SUM(ARZ3:ARZ7)</f>
        <v>1705.3422668542157</v>
      </c>
      <c r="ASA8" s="49">
        <f t="shared" si="862"/>
        <v>781.45411359678678</v>
      </c>
      <c r="ASB8" s="49">
        <f t="shared" si="862"/>
        <v>-768.10799609250944</v>
      </c>
      <c r="ASC8" s="49">
        <f t="shared" si="862"/>
        <v>25056.882896590585</v>
      </c>
      <c r="ASD8" s="49"/>
      <c r="ASE8" s="49">
        <f>SUM(ASE3:ASE7)</f>
        <v>1178479.3258308182</v>
      </c>
      <c r="ASF8" s="55">
        <f>SUM(ASF3:ASF7)</f>
        <v>0.89173286582815159</v>
      </c>
      <c r="ASG8" s="53">
        <f>SUM(ASG3:ASG7)</f>
        <v>1</v>
      </c>
      <c r="ASH8" s="50">
        <f>ASH$2*ASF8</f>
        <v>1409.107357252987</v>
      </c>
      <c r="ASI8" s="50">
        <f>SUM(ASI3:ASI7)</f>
        <v>0</v>
      </c>
      <c r="ASJ8" s="50">
        <f>ASJ$2*ASG8</f>
        <v>0</v>
      </c>
      <c r="ASK8" s="50">
        <f>SUM(ASK3:ASK7)</f>
        <v>0</v>
      </c>
      <c r="ASL8" s="49">
        <f>SUM(ASL3:ASL7)</f>
        <v>-1414.2080692455243</v>
      </c>
      <c r="ASM8" s="49">
        <f t="shared" ref="ASM8:ASP8" si="863">SUM(ASM3:ASM7)</f>
        <v>1465.6878075897835</v>
      </c>
      <c r="ASN8" s="49">
        <f t="shared" si="863"/>
        <v>0</v>
      </c>
      <c r="ASO8" s="49">
        <f t="shared" si="863"/>
        <v>-785.34021760619487</v>
      </c>
      <c r="ASP8" s="49">
        <f t="shared" si="863"/>
        <v>9498.5155535850154</v>
      </c>
      <c r="ASQ8" s="49">
        <f>SUM(ASQ3:ASQ7)</f>
        <v>1188653.0882623941</v>
      </c>
    </row>
    <row r="9" spans="1:1187" x14ac:dyDescent="0.45">
      <c r="A9" s="1" t="s">
        <v>32</v>
      </c>
      <c r="B9" s="6">
        <v>0.60000000000000009</v>
      </c>
      <c r="C9" s="7"/>
      <c r="D9" s="7"/>
      <c r="E9" s="6"/>
      <c r="F9" s="6"/>
      <c r="G9" s="6"/>
      <c r="H9" s="6"/>
      <c r="I9" s="6"/>
      <c r="J9" s="6"/>
      <c r="K9" s="6">
        <v>0.05</v>
      </c>
      <c r="L9" s="6">
        <f>B9+SUM(E9:K9)</f>
        <v>0.65000000000000013</v>
      </c>
      <c r="M9" s="7"/>
      <c r="N9" s="7"/>
      <c r="O9" s="6"/>
      <c r="P9" s="6"/>
      <c r="Q9" s="6">
        <v>0.01</v>
      </c>
      <c r="R9" s="6"/>
      <c r="S9" s="6"/>
      <c r="T9" s="6"/>
      <c r="U9" s="6"/>
      <c r="V9" s="6">
        <f>L9+SUM(O9:U9)</f>
        <v>0.66000000000000014</v>
      </c>
      <c r="W9" s="1"/>
      <c r="X9" s="7"/>
      <c r="Y9" s="6"/>
      <c r="Z9" s="6"/>
      <c r="AA9" s="6"/>
      <c r="AB9" s="6"/>
      <c r="AC9" s="6"/>
      <c r="AD9" s="6"/>
      <c r="AE9" s="6"/>
      <c r="AF9" s="6"/>
      <c r="AG9" s="6">
        <f>V9+SUM(Y9:AF9)</f>
        <v>0.66000000000000014</v>
      </c>
      <c r="AH9" s="1"/>
      <c r="AI9" s="7"/>
      <c r="AJ9" s="6"/>
      <c r="AK9" s="6"/>
      <c r="AL9" s="6"/>
      <c r="AM9" s="6"/>
      <c r="AN9" s="6"/>
      <c r="AO9" s="6"/>
      <c r="AP9" s="6"/>
      <c r="AQ9" s="6">
        <v>0.02</v>
      </c>
      <c r="AR9" s="6">
        <f>AG9+SUM(AJ9:AQ9)</f>
        <v>0.68000000000000016</v>
      </c>
      <c r="AS9" s="1"/>
      <c r="AT9" s="7"/>
      <c r="AU9" s="6"/>
      <c r="AV9" s="6"/>
      <c r="AW9" s="6"/>
      <c r="AX9" s="6"/>
      <c r="AY9" s="6"/>
      <c r="AZ9" s="6"/>
      <c r="BA9" s="6"/>
      <c r="BB9" s="6">
        <v>0.01</v>
      </c>
      <c r="BC9" s="6">
        <f>AR9+SUM(AU9:BB9)</f>
        <v>0.69000000000000017</v>
      </c>
      <c r="BD9" s="1"/>
      <c r="BE9" s="7"/>
      <c r="BF9" s="6"/>
      <c r="BG9" s="6"/>
      <c r="BH9" s="6"/>
      <c r="BI9" s="6"/>
      <c r="BJ9" s="6"/>
      <c r="BK9" s="6"/>
      <c r="BL9" s="6"/>
      <c r="BM9" s="6">
        <v>0.01</v>
      </c>
      <c r="BN9" s="6">
        <f>BC9+SUM(BF9:BM9)</f>
        <v>0.70000000000000018</v>
      </c>
      <c r="BO9" s="1"/>
      <c r="BP9" s="7"/>
      <c r="BQ9" s="6"/>
      <c r="BR9" s="6"/>
      <c r="BS9" s="8"/>
      <c r="BT9" s="8"/>
      <c r="BU9" s="8"/>
      <c r="BV9" s="8"/>
      <c r="BW9" s="8"/>
      <c r="BX9" s="8">
        <v>0.01</v>
      </c>
      <c r="BY9" s="8">
        <f>BN9+SUM(BQ9:BX9)</f>
        <v>0.71000000000000019</v>
      </c>
      <c r="BZ9" s="7"/>
      <c r="CA9" s="7"/>
      <c r="CB9" s="6"/>
      <c r="CC9" s="6"/>
      <c r="CD9" s="8"/>
      <c r="CE9" s="8"/>
      <c r="CF9" s="8"/>
      <c r="CG9" s="8"/>
      <c r="CH9" s="8"/>
      <c r="CI9" s="8">
        <v>0.02</v>
      </c>
      <c r="CJ9" s="8">
        <f>BY9+SUM(CB9:CI9)</f>
        <v>0.7300000000000002</v>
      </c>
      <c r="CK9" s="7"/>
      <c r="CL9" s="7"/>
      <c r="CM9" s="6"/>
      <c r="CN9" s="6"/>
      <c r="CO9" s="8"/>
      <c r="CP9" s="8"/>
      <c r="CQ9" s="8"/>
      <c r="CR9" s="8"/>
      <c r="CS9" s="8"/>
      <c r="CT9" s="8">
        <v>0.02</v>
      </c>
      <c r="CU9" s="8">
        <f>CJ9+SUM(CM9:CT9)</f>
        <v>0.75000000000000022</v>
      </c>
      <c r="CV9" s="7"/>
      <c r="CW9" s="7"/>
      <c r="CX9" s="6"/>
      <c r="CY9" s="6"/>
      <c r="CZ9" s="8"/>
      <c r="DA9" s="8"/>
      <c r="DB9" s="8"/>
      <c r="DC9" s="8"/>
      <c r="DD9" s="8"/>
      <c r="DE9" s="8">
        <v>-0.03</v>
      </c>
      <c r="DF9" s="8">
        <f>CU9+SUM(CX9:DE9)</f>
        <v>0.7200000000000002</v>
      </c>
      <c r="DG9" s="7"/>
      <c r="DH9" s="7"/>
      <c r="DI9" s="6"/>
      <c r="DJ9" s="6"/>
      <c r="DK9" s="8"/>
      <c r="DL9" s="8"/>
      <c r="DM9" s="8"/>
      <c r="DN9" s="8"/>
      <c r="DO9" s="8"/>
      <c r="DP9" s="8">
        <v>-1.01</v>
      </c>
      <c r="DQ9" s="8">
        <f>DF9+SUM(DI9:DP9)</f>
        <v>-0.28999999999999981</v>
      </c>
      <c r="DR9" s="7"/>
      <c r="DS9" s="7"/>
      <c r="DT9" s="6"/>
      <c r="DU9" s="6"/>
      <c r="DV9" s="8"/>
      <c r="DW9" s="8"/>
      <c r="DX9" s="8"/>
      <c r="DY9" s="8"/>
      <c r="DZ9" s="8"/>
      <c r="EA9" s="8">
        <v>0.01</v>
      </c>
      <c r="EB9" s="8"/>
      <c r="EC9" s="8">
        <f>DQ9+SUM(DT9:EA9)</f>
        <v>-0.2799999999999998</v>
      </c>
      <c r="ED9" s="7"/>
      <c r="EE9" s="7"/>
      <c r="EF9" s="6"/>
      <c r="EG9" s="6"/>
      <c r="EH9" s="8"/>
      <c r="EI9" s="8"/>
      <c r="EJ9" s="8"/>
      <c r="EK9" s="8"/>
      <c r="EL9" s="8"/>
      <c r="EM9" s="8">
        <v>0.02</v>
      </c>
      <c r="EN9" s="8">
        <f>EC9+SUM(EF9:EM9)</f>
        <v>-0.25999999999999979</v>
      </c>
      <c r="EO9" s="7"/>
      <c r="EP9" s="7"/>
      <c r="EQ9" s="6"/>
      <c r="ER9" s="6"/>
      <c r="ES9" s="8"/>
      <c r="ET9" s="8"/>
      <c r="EU9" s="8"/>
      <c r="EV9" s="8"/>
      <c r="EW9" s="8"/>
      <c r="EX9" s="8">
        <v>-0.02</v>
      </c>
      <c r="EY9" s="8">
        <f>EN9+SUM(EQ9:EX9)</f>
        <v>-0.2799999999999998</v>
      </c>
      <c r="EZ9" s="7"/>
      <c r="FA9" s="7"/>
      <c r="FB9" s="6"/>
      <c r="FC9" s="6"/>
      <c r="FD9" s="8"/>
      <c r="FE9" s="8"/>
      <c r="FF9" s="8"/>
      <c r="FG9" s="8"/>
      <c r="FH9" s="8"/>
      <c r="FI9" s="8">
        <v>0.01</v>
      </c>
      <c r="FJ9" s="8">
        <f>EY9+SUM(FB9:FI9)</f>
        <v>-0.2699999999999998</v>
      </c>
      <c r="FK9" s="7"/>
      <c r="FL9" s="7"/>
      <c r="FM9" s="6"/>
      <c r="FN9" s="6"/>
      <c r="FO9" s="8"/>
      <c r="FP9" s="8"/>
      <c r="FQ9" s="8"/>
      <c r="FR9" s="8"/>
      <c r="FS9" s="8"/>
      <c r="FT9" s="8"/>
      <c r="FU9" s="8">
        <f>FJ9+SUM(FM9:FT9)</f>
        <v>-0.2699999999999998</v>
      </c>
      <c r="FV9" s="7"/>
      <c r="FW9" s="7"/>
      <c r="FX9" s="6"/>
      <c r="FY9" s="6"/>
      <c r="FZ9" s="8"/>
      <c r="GA9" s="8"/>
      <c r="GB9" s="8"/>
      <c r="GC9" s="8"/>
      <c r="GD9" s="8"/>
      <c r="GE9" s="8">
        <v>-0.02</v>
      </c>
      <c r="GF9" s="8">
        <f>FU9+SUM(FX9:GE9)</f>
        <v>-0.28999999999999981</v>
      </c>
      <c r="GG9" s="7"/>
      <c r="GH9" s="7"/>
      <c r="GI9" s="6"/>
      <c r="GJ9" s="6"/>
      <c r="GK9" s="8"/>
      <c r="GL9" s="8"/>
      <c r="GM9" s="8"/>
      <c r="GN9" s="8"/>
      <c r="GO9" s="8"/>
      <c r="GP9" s="8"/>
      <c r="GQ9" s="8">
        <f>GF9+SUM(GI9:GP9)</f>
        <v>-0.28999999999999981</v>
      </c>
      <c r="GR9" s="7"/>
      <c r="GS9" s="7"/>
      <c r="GT9" s="6"/>
      <c r="GU9" s="6"/>
      <c r="GV9" s="8"/>
      <c r="GW9" s="8"/>
      <c r="GX9" s="8"/>
      <c r="GY9" s="8"/>
      <c r="GZ9" s="8"/>
      <c r="HA9" s="8">
        <v>-0.01</v>
      </c>
      <c r="HB9" s="8">
        <f>GQ9+SUM(GT9:HA9)</f>
        <v>-0.29999999999999982</v>
      </c>
      <c r="HC9" s="7"/>
      <c r="HD9" s="7"/>
      <c r="HE9" s="6"/>
      <c r="HF9" s="6"/>
      <c r="HG9" s="8"/>
      <c r="HH9" s="8"/>
      <c r="HI9" s="8"/>
      <c r="HJ9" s="8"/>
      <c r="HK9" s="8"/>
      <c r="HL9" s="8"/>
      <c r="HM9" s="8">
        <f>HB9+SUM(HE9:HL9)</f>
        <v>-0.29999999999999982</v>
      </c>
      <c r="HN9" s="7"/>
      <c r="HO9" s="7"/>
      <c r="HP9" s="6"/>
      <c r="HQ9" s="6"/>
      <c r="HR9" s="8"/>
      <c r="HS9" s="8"/>
      <c r="HT9" s="8"/>
      <c r="HU9" s="8"/>
      <c r="HV9" s="8"/>
      <c r="HW9" s="8">
        <v>0.02</v>
      </c>
      <c r="HX9" s="8">
        <f>HM9+SUM(HP9:HW9)</f>
        <v>-0.2799999999999998</v>
      </c>
      <c r="HY9" s="7"/>
      <c r="HZ9" s="7"/>
      <c r="IA9" s="6"/>
      <c r="IB9" s="6"/>
      <c r="IC9" s="8"/>
      <c r="ID9" s="8"/>
      <c r="IE9" s="8"/>
      <c r="IF9" s="8"/>
      <c r="IG9" s="8"/>
      <c r="IH9" s="8">
        <v>-0.01</v>
      </c>
      <c r="II9" s="8">
        <f>HX9+SUM(IA9:IH9)</f>
        <v>-0.28999999999999981</v>
      </c>
      <c r="IJ9" s="7"/>
      <c r="IK9" s="7"/>
      <c r="IL9" s="6"/>
      <c r="IM9" s="6"/>
      <c r="IN9" s="8"/>
      <c r="IO9" s="8"/>
      <c r="IP9" s="8"/>
      <c r="IQ9" s="8"/>
      <c r="IR9" s="8"/>
      <c r="IS9" s="8"/>
      <c r="IT9" s="8">
        <f>II9+SUM(IL9:IS9)</f>
        <v>-0.28999999999999981</v>
      </c>
      <c r="IU9" s="7"/>
      <c r="IV9" s="7"/>
      <c r="IW9" s="6"/>
      <c r="IX9" s="6"/>
      <c r="IY9" s="8"/>
      <c r="IZ9" s="8"/>
      <c r="JA9" s="8"/>
      <c r="JB9" s="8"/>
      <c r="JC9" s="8"/>
      <c r="JD9" s="8">
        <v>-0.01</v>
      </c>
      <c r="JE9" s="8"/>
      <c r="JF9" s="8"/>
      <c r="JG9" s="7"/>
      <c r="JH9" s="7"/>
      <c r="JI9" s="6"/>
      <c r="JJ9" s="6"/>
      <c r="JK9" s="8"/>
      <c r="JL9" s="8"/>
      <c r="JM9" s="8"/>
      <c r="JN9" s="8"/>
      <c r="JO9" s="8"/>
      <c r="JP9" s="8"/>
      <c r="JQ9" s="8">
        <f>JF9+SUM(JI9:JP9)</f>
        <v>0</v>
      </c>
      <c r="JR9" s="7"/>
      <c r="JS9" s="7"/>
      <c r="JT9" s="6"/>
      <c r="JU9" s="6"/>
      <c r="JV9" s="8"/>
      <c r="JW9" s="8"/>
      <c r="JX9" s="8"/>
      <c r="JY9" s="8"/>
      <c r="JZ9" s="8"/>
      <c r="KA9" s="8"/>
      <c r="KB9" s="8">
        <f>JQ9+SUM(JT9:KA9)</f>
        <v>0</v>
      </c>
      <c r="KC9" s="7"/>
      <c r="KD9" s="7"/>
      <c r="KE9" s="6"/>
      <c r="KF9" s="6"/>
      <c r="KG9" s="8"/>
      <c r="KH9" s="8"/>
      <c r="KI9" s="8"/>
      <c r="KJ9" s="8"/>
      <c r="KK9" s="8"/>
      <c r="KL9" s="8"/>
      <c r="KM9" s="8"/>
      <c r="KN9" s="8">
        <f>KB9+SUM(KE9:KL9)</f>
        <v>0</v>
      </c>
      <c r="KO9" s="7"/>
      <c r="KP9" s="7"/>
      <c r="KQ9" s="6"/>
      <c r="KR9" s="6"/>
      <c r="KS9" s="8"/>
      <c r="KT9" s="8"/>
      <c r="KU9" s="8"/>
      <c r="KV9" s="8"/>
      <c r="KW9" s="8"/>
      <c r="KX9" s="8"/>
      <c r="KY9" s="10">
        <f>KN9+SUM(KQ9:KX9)</f>
        <v>0</v>
      </c>
      <c r="KZ9" s="54"/>
      <c r="LA9" s="54"/>
      <c r="LB9" s="48"/>
      <c r="LC9" s="48"/>
      <c r="LD9" s="10"/>
      <c r="LE9" s="10"/>
      <c r="LF9" s="10"/>
      <c r="LG9" s="10"/>
      <c r="LH9" s="10"/>
      <c r="LI9" s="10"/>
      <c r="LJ9" s="10"/>
      <c r="LK9" s="10">
        <f>KY9+SUM(LB9:LI9)</f>
        <v>0</v>
      </c>
      <c r="LL9" s="54"/>
      <c r="LM9" s="52"/>
      <c r="LN9" s="48"/>
      <c r="LO9" s="48"/>
      <c r="LP9" s="10"/>
      <c r="LQ9" s="10"/>
      <c r="LR9" s="10"/>
      <c r="LS9" s="10"/>
      <c r="LT9" s="10"/>
      <c r="LU9" s="10"/>
      <c r="LV9" s="10"/>
      <c r="LW9" s="10">
        <f>LK9+SUM(LN9:LU9)</f>
        <v>0</v>
      </c>
      <c r="LX9" s="54"/>
      <c r="LY9" s="52"/>
      <c r="LZ9" s="48"/>
      <c r="MA9" s="48"/>
      <c r="MB9" s="10"/>
      <c r="MC9" s="10"/>
      <c r="MD9" s="10"/>
      <c r="ME9" s="10"/>
      <c r="MF9" s="10"/>
      <c r="MG9" s="10"/>
      <c r="MH9" s="10"/>
      <c r="MI9" s="10">
        <f>LW9+SUM(LZ9:MG9)</f>
        <v>0</v>
      </c>
      <c r="MJ9" s="54"/>
      <c r="MK9" s="52"/>
      <c r="ML9" s="48"/>
      <c r="MM9" s="48"/>
      <c r="MN9" s="10"/>
      <c r="MO9" s="10"/>
      <c r="MP9" s="10"/>
      <c r="MQ9" s="10"/>
      <c r="MR9" s="10"/>
      <c r="MS9" s="10"/>
      <c r="MT9" s="10"/>
      <c r="MU9" s="10">
        <f>MI9+SUM(ML9:MS9)</f>
        <v>0</v>
      </c>
      <c r="MV9" s="54"/>
      <c r="MW9" s="52"/>
      <c r="MX9" s="48"/>
      <c r="MY9" s="48"/>
      <c r="MZ9" s="10"/>
      <c r="NA9" s="10"/>
      <c r="NB9" s="10"/>
      <c r="NC9" s="10"/>
      <c r="ND9" s="10"/>
      <c r="NE9" s="10"/>
      <c r="NF9" s="10"/>
      <c r="NG9" s="10">
        <f>MU9+SUM(MX9:NE9)</f>
        <v>0</v>
      </c>
      <c r="NH9" s="54"/>
      <c r="NI9" s="52"/>
      <c r="NJ9" s="48"/>
      <c r="NK9" s="48"/>
      <c r="NL9" s="10"/>
      <c r="NM9" s="10"/>
      <c r="NN9" s="10"/>
      <c r="NO9" s="10"/>
      <c r="NP9" s="10"/>
      <c r="NQ9" s="10"/>
      <c r="NR9" s="10"/>
      <c r="NS9" s="10">
        <f>NG9+SUM(NJ9:NQ9)</f>
        <v>0</v>
      </c>
      <c r="NT9" s="54"/>
      <c r="NU9" s="52"/>
      <c r="NV9" s="48"/>
      <c r="NW9" s="48"/>
      <c r="NX9" s="10"/>
      <c r="NY9" s="10"/>
      <c r="NZ9" s="10"/>
      <c r="OA9" s="10"/>
      <c r="OB9" s="10"/>
      <c r="OC9" s="10"/>
      <c r="OD9" s="10"/>
      <c r="OE9" s="10">
        <f>NS9+SUM(NV9:OC9)</f>
        <v>0</v>
      </c>
      <c r="OF9" s="54"/>
      <c r="OG9" s="52"/>
      <c r="OH9" s="48"/>
      <c r="OI9" s="48"/>
      <c r="OJ9" s="10"/>
      <c r="OK9" s="10"/>
      <c r="OL9" s="10"/>
      <c r="OM9" s="10"/>
      <c r="ON9" s="10"/>
      <c r="OO9" s="10"/>
      <c r="OP9" s="10"/>
      <c r="OQ9" s="10">
        <f>OE9+SUM(OH9:OO9)</f>
        <v>0</v>
      </c>
      <c r="OR9" s="54"/>
      <c r="OS9" s="52"/>
      <c r="OT9" s="48"/>
      <c r="OU9" s="48"/>
      <c r="OV9" s="48"/>
      <c r="OW9" s="10"/>
      <c r="OX9" s="10"/>
      <c r="OY9" s="10"/>
      <c r="OZ9" s="10"/>
      <c r="PA9" s="10"/>
      <c r="PB9" s="10"/>
      <c r="PC9" s="10"/>
      <c r="PD9" s="10">
        <f>OQ9+SUM(OT9:PB9)</f>
        <v>0</v>
      </c>
      <c r="PE9" s="54"/>
      <c r="PF9" s="52"/>
      <c r="PG9" s="48"/>
      <c r="PH9" s="48"/>
      <c r="PI9" s="48"/>
      <c r="PJ9" s="10"/>
      <c r="PK9" s="10"/>
      <c r="PL9" s="10"/>
      <c r="PM9" s="10"/>
      <c r="PN9" s="10"/>
      <c r="PO9" s="10"/>
      <c r="PP9" s="10">
        <f>PD9+SUM(PG9:PO9)</f>
        <v>0</v>
      </c>
      <c r="PQ9" s="10"/>
      <c r="PR9" s="10">
        <f>PD9+SUM(PG9:PO9)</f>
        <v>0</v>
      </c>
      <c r="PS9" s="54"/>
      <c r="PT9" s="52"/>
      <c r="PU9" s="48"/>
      <c r="PV9" s="48"/>
      <c r="PW9" s="48"/>
      <c r="PX9" s="10"/>
      <c r="PY9" s="10"/>
      <c r="PZ9" s="10"/>
      <c r="QA9" s="10"/>
      <c r="QB9" s="10"/>
      <c r="QC9" s="10"/>
      <c r="QD9" s="10"/>
      <c r="QE9" s="10">
        <f>PR9+SUM(PU9:QC9)</f>
        <v>0</v>
      </c>
      <c r="QF9" s="54"/>
      <c r="QG9" s="52"/>
      <c r="QH9" s="48"/>
      <c r="QI9" s="48"/>
      <c r="QJ9" s="48"/>
      <c r="QK9" s="10"/>
      <c r="QL9" s="10"/>
      <c r="QM9" s="10"/>
      <c r="QN9" s="10"/>
      <c r="QO9" s="10"/>
      <c r="QP9" s="10"/>
      <c r="QQ9" s="10"/>
      <c r="QR9" s="10">
        <f>QE9+SUM(QH9:QP9)</f>
        <v>0</v>
      </c>
      <c r="QS9" s="54"/>
      <c r="QT9" s="52"/>
      <c r="QU9" s="48"/>
      <c r="QV9" s="48"/>
      <c r="QW9" s="48"/>
      <c r="QX9" s="10"/>
      <c r="QY9" s="10"/>
      <c r="QZ9" s="10"/>
      <c r="RA9" s="10"/>
      <c r="RB9" s="10"/>
      <c r="RC9" s="10"/>
      <c r="RD9" s="10"/>
      <c r="RE9" s="10">
        <f>QR9+SUM(QU9:RC9)</f>
        <v>0</v>
      </c>
      <c r="RF9" s="54"/>
      <c r="RG9" s="52"/>
      <c r="RH9" s="48"/>
      <c r="RI9" s="48"/>
      <c r="RJ9" s="48"/>
      <c r="RK9" s="10"/>
      <c r="RL9" s="10"/>
      <c r="RM9" s="10"/>
      <c r="RN9" s="10"/>
      <c r="RO9" s="10"/>
      <c r="RP9" s="10"/>
      <c r="RQ9" s="10"/>
      <c r="RR9" s="10">
        <f>RE9+SUM(RH9:RP9)</f>
        <v>0</v>
      </c>
      <c r="RS9" s="54"/>
      <c r="RT9" s="52"/>
      <c r="RU9" s="48"/>
      <c r="RV9" s="48"/>
      <c r="RW9" s="48"/>
      <c r="RX9" s="10"/>
      <c r="RY9" s="10"/>
      <c r="RZ9" s="10"/>
      <c r="SA9" s="10"/>
      <c r="SB9" s="10"/>
      <c r="SC9" s="10"/>
      <c r="SD9" s="10"/>
      <c r="SE9" s="10">
        <f>RR9+SUM(RU9:SC9)</f>
        <v>0</v>
      </c>
      <c r="SF9" s="54"/>
      <c r="SG9" s="52"/>
      <c r="SH9" s="48"/>
      <c r="SI9" s="48"/>
      <c r="SJ9" s="48"/>
      <c r="SK9" s="10"/>
      <c r="SL9" s="10"/>
      <c r="SM9" s="10"/>
      <c r="SN9" s="10"/>
      <c r="SO9" s="10"/>
      <c r="SP9" s="10"/>
      <c r="SQ9" s="10"/>
      <c r="SR9" s="10">
        <f>SE9+SUM(SH9:SP9)</f>
        <v>0</v>
      </c>
      <c r="SS9" s="54"/>
      <c r="ST9" s="52"/>
      <c r="SU9" s="48"/>
      <c r="SV9" s="48"/>
      <c r="SW9" s="48"/>
      <c r="SX9" s="10"/>
      <c r="SY9" s="10"/>
      <c r="SZ9" s="10"/>
      <c r="TA9" s="10"/>
      <c r="TB9" s="10"/>
      <c r="TC9" s="10"/>
      <c r="TD9" s="10"/>
      <c r="TE9" s="10"/>
      <c r="TF9" s="54"/>
      <c r="TG9" s="52"/>
      <c r="TH9" s="48"/>
      <c r="TI9" s="48"/>
      <c r="TJ9" s="48"/>
      <c r="TK9" s="10"/>
      <c r="TL9" s="10"/>
      <c r="TM9" s="10"/>
      <c r="TN9" s="10"/>
      <c r="TO9" s="10"/>
      <c r="TP9" s="10"/>
      <c r="TQ9" s="10"/>
      <c r="TR9" s="10"/>
      <c r="TS9" s="54"/>
      <c r="TT9" s="52"/>
      <c r="TU9" s="48"/>
      <c r="TV9" s="48"/>
      <c r="TW9" s="48"/>
      <c r="TX9" s="10"/>
      <c r="TY9" s="10"/>
      <c r="TZ9" s="10"/>
      <c r="UA9" s="10"/>
      <c r="UB9" s="10"/>
      <c r="UC9" s="10"/>
      <c r="UD9" s="10"/>
      <c r="UE9" s="10"/>
      <c r="UF9" s="54"/>
      <c r="UG9" s="52"/>
      <c r="UH9" s="48"/>
      <c r="UI9" s="48"/>
      <c r="UJ9" s="48"/>
      <c r="UK9" s="10"/>
      <c r="UL9" s="10"/>
      <c r="UM9" s="10"/>
      <c r="UN9" s="10"/>
      <c r="UO9" s="10"/>
      <c r="UP9" s="10"/>
      <c r="UQ9" s="10"/>
      <c r="UR9" s="10"/>
      <c r="US9" s="54"/>
      <c r="UT9" s="52"/>
      <c r="UU9" s="48"/>
      <c r="UV9" s="48"/>
      <c r="UW9" s="48"/>
      <c r="UX9" s="10"/>
      <c r="UY9" s="10"/>
      <c r="UZ9" s="10"/>
      <c r="VA9" s="10"/>
      <c r="VB9" s="10"/>
      <c r="VC9" s="10"/>
      <c r="VD9" s="10"/>
      <c r="VE9" s="10"/>
      <c r="VF9" s="54"/>
      <c r="VG9" s="52"/>
      <c r="VH9" s="48"/>
      <c r="VI9" s="48"/>
      <c r="VJ9" s="48"/>
      <c r="VK9" s="10"/>
      <c r="VL9" s="10"/>
      <c r="VM9" s="10"/>
      <c r="VN9" s="10"/>
      <c r="VO9" s="10"/>
      <c r="VP9" s="10"/>
      <c r="VQ9" s="10"/>
      <c r="VR9" s="10"/>
      <c r="VS9" s="54"/>
      <c r="VT9" s="52"/>
      <c r="VU9" s="48"/>
      <c r="VV9" s="48"/>
      <c r="VW9" s="48"/>
      <c r="VX9" s="10"/>
      <c r="VY9" s="10"/>
      <c r="VZ9" s="10"/>
      <c r="WA9" s="10"/>
      <c r="WB9" s="10"/>
      <c r="WC9" s="10"/>
      <c r="WD9" s="10"/>
      <c r="WE9" s="10"/>
      <c r="WF9" s="54"/>
      <c r="WG9" s="52"/>
      <c r="WH9" s="48"/>
      <c r="WI9" s="48"/>
      <c r="WJ9" s="48"/>
      <c r="WK9" s="10"/>
      <c r="WL9" s="10"/>
      <c r="WM9" s="10"/>
      <c r="WN9" s="10"/>
      <c r="WO9" s="10"/>
      <c r="WP9" s="10"/>
      <c r="WQ9" s="10"/>
      <c r="WR9" s="10"/>
      <c r="WS9" s="54"/>
      <c r="WT9" s="52"/>
      <c r="WU9" s="48"/>
      <c r="WV9" s="48"/>
      <c r="WW9" s="48"/>
      <c r="WX9" s="10"/>
      <c r="WY9" s="10"/>
      <c r="WZ9" s="10"/>
      <c r="XA9" s="10"/>
      <c r="XB9" s="10"/>
      <c r="XC9" s="10"/>
      <c r="XD9" s="10"/>
      <c r="XE9" s="10"/>
      <c r="XF9" s="54"/>
      <c r="XG9" s="52"/>
      <c r="XH9" s="48"/>
      <c r="XI9" s="48"/>
      <c r="XJ9" s="48"/>
      <c r="XK9" s="10"/>
      <c r="XL9" s="10"/>
      <c r="XM9" s="10"/>
      <c r="XN9" s="10"/>
      <c r="XO9" s="10"/>
      <c r="XP9" s="10"/>
      <c r="XQ9" s="10"/>
      <c r="XR9" s="10"/>
      <c r="XS9" s="54"/>
      <c r="XT9" s="52"/>
      <c r="XU9" s="48"/>
      <c r="XV9" s="48"/>
      <c r="XW9" s="48"/>
      <c r="XX9" s="10"/>
      <c r="XY9" s="10"/>
      <c r="XZ9" s="10"/>
      <c r="YA9" s="10"/>
      <c r="YB9" s="10"/>
      <c r="YC9" s="10"/>
      <c r="YD9" s="10"/>
      <c r="YE9" s="10"/>
      <c r="YF9" s="54"/>
      <c r="YG9" s="52"/>
      <c r="YH9" s="48"/>
      <c r="YI9" s="48"/>
      <c r="YJ9" s="48"/>
      <c r="YK9" s="10"/>
      <c r="YL9" s="10"/>
      <c r="YM9" s="10"/>
      <c r="YN9" s="10"/>
      <c r="YO9" s="10"/>
      <c r="YP9" s="10"/>
      <c r="YQ9" s="10"/>
      <c r="YR9" s="10"/>
      <c r="YS9" s="54"/>
      <c r="YT9" s="52"/>
      <c r="YU9" s="48"/>
      <c r="YV9" s="48"/>
      <c r="YW9" s="48"/>
      <c r="YX9" s="10"/>
      <c r="YY9" s="10"/>
      <c r="YZ9" s="10"/>
      <c r="ZA9" s="10"/>
      <c r="ZB9" s="10"/>
      <c r="ZC9" s="10"/>
      <c r="ZD9" s="10"/>
      <c r="ZE9" s="10"/>
      <c r="ZF9" s="54"/>
      <c r="ZG9" s="52"/>
      <c r="ZH9" s="48"/>
      <c r="ZI9" s="48"/>
      <c r="ZJ9" s="48"/>
      <c r="ZK9" s="10"/>
      <c r="ZL9" s="10"/>
      <c r="ZM9" s="10"/>
      <c r="ZN9" s="10"/>
      <c r="ZO9" s="10"/>
      <c r="ZP9" s="10"/>
      <c r="ZQ9" s="10"/>
      <c r="ZR9" s="10">
        <v>-0.01</v>
      </c>
      <c r="ZS9" s="54"/>
      <c r="ZT9" s="52"/>
      <c r="ZU9" s="48"/>
      <c r="ZV9" s="48"/>
      <c r="ZW9" s="48"/>
      <c r="ZX9" s="10"/>
      <c r="ZY9" s="10"/>
      <c r="ZZ9" s="10"/>
      <c r="AAA9" s="10"/>
      <c r="AAB9" s="10"/>
      <c r="AAC9" s="10"/>
      <c r="AAD9" s="10"/>
      <c r="AAE9" s="10">
        <v>-0.03</v>
      </c>
      <c r="AAF9" s="54"/>
      <c r="AAG9" s="52"/>
      <c r="AAH9" s="48"/>
      <c r="AAI9" s="48"/>
      <c r="AAJ9" s="48"/>
      <c r="AAK9" s="10"/>
      <c r="AAL9" s="10"/>
      <c r="AAM9" s="10"/>
      <c r="AAN9" s="10"/>
      <c r="AAO9" s="10"/>
      <c r="AAP9" s="10"/>
      <c r="AAQ9" s="10"/>
      <c r="AAR9" s="10">
        <v>-0.03</v>
      </c>
      <c r="AAS9" s="54"/>
      <c r="AAT9" s="52"/>
      <c r="AAU9" s="48"/>
      <c r="AAV9" s="48"/>
      <c r="AAW9" s="48"/>
      <c r="AAX9" s="10"/>
      <c r="AAY9" s="10"/>
      <c r="AAZ9" s="10"/>
      <c r="ABA9" s="10"/>
      <c r="ABB9" s="10"/>
      <c r="ABC9" s="10"/>
      <c r="ABD9" s="10"/>
      <c r="ABE9" s="10">
        <v>-0.03</v>
      </c>
      <c r="ABF9" s="54"/>
      <c r="ABG9" s="52"/>
      <c r="ABH9" s="48"/>
      <c r="ABI9" s="48"/>
      <c r="ABJ9" s="48"/>
      <c r="ABK9" s="10"/>
      <c r="ABL9" s="10"/>
      <c r="ABM9" s="10"/>
      <c r="ABN9" s="10"/>
      <c r="ABO9" s="10"/>
      <c r="ABP9" s="10"/>
      <c r="ABQ9" s="10"/>
      <c r="ABR9" s="10">
        <v>-0.03</v>
      </c>
      <c r="ABS9" s="54"/>
      <c r="ABT9" s="52"/>
      <c r="ABU9" s="48"/>
      <c r="ABV9" s="48"/>
      <c r="ABW9" s="48"/>
      <c r="ABX9" s="10"/>
      <c r="ABY9" s="10"/>
      <c r="ABZ9" s="10"/>
      <c r="ACA9" s="10"/>
      <c r="ACB9" s="10"/>
      <c r="ACC9" s="10"/>
      <c r="ACD9" s="10"/>
      <c r="ACE9" s="10">
        <v>-0.03</v>
      </c>
      <c r="ACF9" s="54"/>
      <c r="ACG9" s="52"/>
      <c r="ACH9" s="48"/>
      <c r="ACI9" s="48"/>
      <c r="ACJ9" s="48"/>
      <c r="ACK9" s="10"/>
      <c r="ACL9" s="10"/>
      <c r="ACM9" s="10"/>
      <c r="ACN9" s="10"/>
      <c r="ACO9" s="10"/>
      <c r="ACP9" s="10"/>
      <c r="ACQ9" s="10"/>
      <c r="ACR9" s="10">
        <v>-0.03</v>
      </c>
      <c r="ACS9" s="54"/>
      <c r="ACT9" s="52"/>
      <c r="ACU9" s="48"/>
      <c r="ACV9" s="48"/>
      <c r="ACW9" s="48"/>
      <c r="ACX9" s="10"/>
      <c r="ACY9" s="10"/>
      <c r="ACZ9" s="10"/>
      <c r="ADA9" s="10"/>
      <c r="ADB9" s="10"/>
      <c r="ADC9" s="10"/>
      <c r="ADD9" s="10"/>
      <c r="ADE9" s="10">
        <v>-0.03</v>
      </c>
      <c r="ADF9" s="54"/>
      <c r="ADG9" s="52"/>
      <c r="ADH9" s="48"/>
      <c r="ADI9" s="48"/>
      <c r="ADJ9" s="48"/>
      <c r="ADK9" s="10"/>
      <c r="ADL9" s="10"/>
      <c r="ADM9" s="10"/>
      <c r="ADN9" s="10"/>
      <c r="ADO9" s="10"/>
      <c r="ADP9" s="10"/>
      <c r="ADQ9" s="10"/>
      <c r="ADR9" s="10">
        <v>-0.03</v>
      </c>
      <c r="ADS9" s="54"/>
      <c r="ADT9" s="52"/>
      <c r="ADU9" s="48"/>
      <c r="ADV9" s="48"/>
      <c r="ADW9" s="48"/>
      <c r="ADX9" s="10"/>
      <c r="ADY9" s="10"/>
      <c r="ADZ9" s="10"/>
      <c r="AEA9" s="10"/>
      <c r="AEB9" s="10"/>
      <c r="AEC9" s="10"/>
      <c r="AED9" s="10"/>
      <c r="AEE9" s="10">
        <v>-0.03</v>
      </c>
      <c r="AEF9" s="54"/>
      <c r="AEG9" s="52"/>
      <c r="AEH9" s="48"/>
      <c r="AEI9" s="48"/>
      <c r="AEJ9" s="48"/>
      <c r="AEK9" s="10"/>
      <c r="AEL9" s="10"/>
      <c r="AEM9" s="10"/>
      <c r="AEN9" s="10"/>
      <c r="AEO9" s="10"/>
      <c r="AEP9" s="10"/>
      <c r="AEQ9" s="10"/>
      <c r="AER9" s="10">
        <v>-0.03</v>
      </c>
      <c r="AES9" s="54"/>
      <c r="AET9" s="52"/>
      <c r="AEU9" s="48"/>
      <c r="AEV9" s="48"/>
      <c r="AEW9" s="48"/>
      <c r="AEX9" s="10"/>
      <c r="AEY9" s="10"/>
      <c r="AEZ9" s="10"/>
      <c r="AFA9" s="10"/>
      <c r="AFB9" s="10"/>
      <c r="AFC9" s="10"/>
      <c r="AFD9" s="10"/>
      <c r="AFE9" s="10">
        <v>-0.03</v>
      </c>
      <c r="AFF9" s="54"/>
      <c r="AFG9" s="52"/>
      <c r="AFH9" s="48"/>
      <c r="AFI9" s="48"/>
      <c r="AFJ9" s="48"/>
      <c r="AFK9" s="10"/>
      <c r="AFL9" s="10"/>
      <c r="AFM9" s="10"/>
      <c r="AFN9" s="10"/>
      <c r="AFO9" s="10"/>
      <c r="AFP9" s="10"/>
      <c r="AFQ9" s="10"/>
      <c r="AFR9" s="10">
        <v>-0.03</v>
      </c>
      <c r="AFS9" s="54"/>
      <c r="AFT9" s="52"/>
      <c r="AFU9" s="48"/>
      <c r="AFV9" s="48"/>
      <c r="AFW9" s="48"/>
      <c r="AFX9" s="10"/>
      <c r="AFY9" s="10"/>
      <c r="AFZ9" s="10"/>
      <c r="AGA9" s="10"/>
      <c r="AGB9" s="10"/>
      <c r="AGC9" s="10"/>
      <c r="AGD9" s="10"/>
      <c r="AGE9" s="10">
        <v>-0.03</v>
      </c>
      <c r="AGF9" s="54"/>
      <c r="AGG9" s="52"/>
      <c r="AGH9" s="48"/>
      <c r="AGI9" s="48"/>
      <c r="AGJ9" s="48"/>
      <c r="AGK9" s="10"/>
      <c r="AGL9" s="10"/>
      <c r="AGM9" s="10"/>
      <c r="AGN9" s="10"/>
      <c r="AGO9" s="10"/>
      <c r="AGP9" s="10"/>
      <c r="AGQ9" s="10"/>
      <c r="AGR9" s="10">
        <v>-0.03</v>
      </c>
      <c r="AGS9" s="54"/>
      <c r="AGT9" s="52"/>
      <c r="AGU9" s="48"/>
      <c r="AGV9" s="48"/>
      <c r="AGW9" s="48"/>
      <c r="AGX9" s="10"/>
      <c r="AGY9" s="10"/>
      <c r="AGZ9" s="10"/>
      <c r="AHA9" s="10"/>
      <c r="AHB9" s="10"/>
      <c r="AHC9" s="10"/>
      <c r="AHD9" s="10"/>
      <c r="AHE9" s="10">
        <v>-0.03</v>
      </c>
      <c r="AHF9" s="54"/>
      <c r="AHG9" s="52"/>
      <c r="AHH9" s="48"/>
      <c r="AHI9" s="48"/>
      <c r="AHJ9" s="48"/>
      <c r="AHK9" s="10"/>
      <c r="AHL9" s="10"/>
      <c r="AHM9" s="10"/>
      <c r="AHN9" s="10"/>
      <c r="AHO9" s="10"/>
      <c r="AHP9" s="10"/>
      <c r="AHQ9" s="10"/>
      <c r="AHR9" s="10">
        <v>-0.03</v>
      </c>
      <c r="AHS9" s="54"/>
      <c r="AHT9" s="52"/>
      <c r="AHU9" s="48"/>
      <c r="AHV9" s="48"/>
      <c r="AHW9" s="48"/>
      <c r="AHX9" s="10"/>
      <c r="AHY9" s="10"/>
      <c r="AHZ9" s="10"/>
      <c r="AIA9" s="10"/>
      <c r="AIB9" s="10"/>
      <c r="AIC9" s="10"/>
      <c r="AID9" s="10"/>
      <c r="AIE9" s="10">
        <v>-0.03</v>
      </c>
      <c r="AIF9" s="54"/>
      <c r="AIG9" s="52"/>
      <c r="AIH9" s="48"/>
      <c r="AII9" s="48"/>
      <c r="AIJ9" s="48"/>
      <c r="AIK9" s="10"/>
      <c r="AIL9" s="10"/>
      <c r="AIM9" s="10"/>
      <c r="AIN9" s="10"/>
      <c r="AIO9" s="10"/>
      <c r="AIP9" s="10"/>
      <c r="AIQ9" s="10"/>
      <c r="AIR9" s="10">
        <v>-0.03</v>
      </c>
      <c r="AIS9" s="54"/>
      <c r="AIT9" s="52"/>
      <c r="AIU9" s="48"/>
      <c r="AIV9" s="48"/>
      <c r="AIW9" s="48"/>
      <c r="AIX9" s="10"/>
      <c r="AIY9" s="10"/>
      <c r="AIZ9" s="10"/>
      <c r="AJA9" s="10"/>
      <c r="AJB9" s="10"/>
      <c r="AJC9" s="10"/>
      <c r="AJD9" s="10"/>
      <c r="AJE9" s="10">
        <v>-0.03</v>
      </c>
      <c r="AJF9" s="54"/>
      <c r="AJG9" s="52"/>
      <c r="AJH9" s="48"/>
      <c r="AJI9" s="48"/>
      <c r="AJJ9" s="48"/>
      <c r="AJK9" s="10"/>
      <c r="AJL9" s="10"/>
      <c r="AJM9" s="10"/>
      <c r="AJN9" s="10"/>
      <c r="AJO9" s="10"/>
      <c r="AJP9" s="10"/>
      <c r="AJQ9" s="10"/>
      <c r="AJR9" s="10">
        <v>-0.03</v>
      </c>
      <c r="AJS9" s="54"/>
      <c r="AJT9" s="52"/>
      <c r="AJU9" s="48"/>
      <c r="AJV9" s="48"/>
      <c r="AJW9" s="48"/>
      <c r="AJX9" s="10"/>
      <c r="AJY9" s="10"/>
      <c r="AJZ9" s="10"/>
      <c r="AKA9" s="10"/>
      <c r="AKB9" s="10"/>
      <c r="AKC9" s="10"/>
      <c r="AKD9" s="10"/>
      <c r="AKE9" s="10">
        <v>-0.03</v>
      </c>
      <c r="AKF9" s="54"/>
      <c r="AKG9" s="52"/>
      <c r="AKH9" s="48"/>
      <c r="AKI9" s="48"/>
      <c r="AKJ9" s="48"/>
      <c r="AKK9" s="10"/>
      <c r="AKL9" s="10"/>
      <c r="AKM9" s="10"/>
      <c r="AKN9" s="10"/>
      <c r="AKO9" s="10"/>
      <c r="AKP9" s="10"/>
      <c r="AKQ9" s="10"/>
      <c r="AKR9" s="10">
        <v>-0.03</v>
      </c>
      <c r="AKS9" s="54"/>
      <c r="AKT9" s="52"/>
      <c r="AKU9" s="48"/>
      <c r="AKV9" s="48"/>
      <c r="AKW9" s="48"/>
      <c r="AKX9" s="10"/>
      <c r="AKY9" s="10"/>
      <c r="AKZ9" s="10"/>
      <c r="ALA9" s="10"/>
      <c r="ALB9" s="10"/>
      <c r="ALC9" s="10"/>
      <c r="ALD9" s="10"/>
      <c r="ALE9" s="10">
        <v>-0.03</v>
      </c>
      <c r="ALF9" s="54"/>
      <c r="ALG9" s="52"/>
      <c r="ALH9" s="48"/>
      <c r="ALI9" s="48"/>
      <c r="ALJ9" s="48"/>
      <c r="ALK9" s="10"/>
      <c r="ALL9" s="10"/>
      <c r="ALM9" s="10"/>
      <c r="ALN9" s="10"/>
      <c r="ALO9" s="10"/>
      <c r="ALP9" s="10"/>
      <c r="ALQ9" s="10"/>
      <c r="ALR9" s="10">
        <v>-0.01</v>
      </c>
      <c r="ALS9" s="54"/>
      <c r="ALT9" s="52"/>
      <c r="ALU9" s="48"/>
      <c r="ALV9" s="48"/>
      <c r="ALW9" s="48"/>
      <c r="ALX9" s="10"/>
      <c r="ALY9" s="10"/>
      <c r="ALZ9" s="10"/>
      <c r="AMA9" s="10"/>
      <c r="AMB9" s="10"/>
      <c r="AMC9" s="10"/>
      <c r="AMD9" s="10"/>
      <c r="AME9" s="10">
        <f>ALR9+SUM(ALU9:AMC9)</f>
        <v>-0.01</v>
      </c>
      <c r="AMF9" s="54"/>
      <c r="AMG9" s="52"/>
      <c r="AMH9" s="48"/>
      <c r="AMI9" s="48"/>
      <c r="AMJ9" s="48"/>
      <c r="AMK9" s="10"/>
      <c r="AML9" s="10"/>
      <c r="AMM9" s="10"/>
      <c r="AMN9" s="10"/>
      <c r="AMO9" s="10"/>
      <c r="AMP9" s="10"/>
      <c r="AMQ9" s="10"/>
      <c r="AMR9" s="10">
        <f>AME9+SUM(AMH9:AMP9)</f>
        <v>-0.01</v>
      </c>
      <c r="AMS9" s="54"/>
      <c r="AMT9" s="52"/>
      <c r="AMU9" s="48"/>
      <c r="AMV9" s="48"/>
      <c r="AMW9" s="48"/>
      <c r="AMX9" s="10"/>
      <c r="AMY9" s="10"/>
      <c r="AMZ9" s="10"/>
      <c r="ANA9" s="10"/>
      <c r="ANB9" s="10"/>
      <c r="ANC9" s="10"/>
      <c r="AND9" s="10"/>
      <c r="ANE9" s="10">
        <f>AMR9+SUM(AMU9:ANC9)</f>
        <v>-0.01</v>
      </c>
      <c r="ANF9" s="54"/>
      <c r="ANG9" s="52"/>
      <c r="ANH9" s="48"/>
      <c r="ANI9" s="48"/>
      <c r="ANJ9" s="48"/>
      <c r="ANK9" s="10"/>
      <c r="ANL9" s="10"/>
      <c r="ANM9" s="10"/>
      <c r="ANN9" s="10"/>
      <c r="ANO9" s="10"/>
      <c r="ANP9" s="10"/>
      <c r="ANQ9" s="10"/>
      <c r="ANR9" s="10">
        <f>ANE9+SUM(ANH9:ANP9)</f>
        <v>-0.01</v>
      </c>
      <c r="ANS9" s="54"/>
      <c r="ANT9" s="52"/>
      <c r="ANU9" s="48"/>
      <c r="ANV9" s="48"/>
      <c r="ANW9" s="48"/>
      <c r="ANX9" s="10"/>
      <c r="ANY9" s="10"/>
      <c r="ANZ9" s="10"/>
      <c r="AOA9" s="10"/>
      <c r="AOB9" s="10"/>
      <c r="AOC9" s="10"/>
      <c r="AOD9" s="10"/>
      <c r="AOE9" s="10">
        <f>ANR9+SUM(ANU9:AOC9)</f>
        <v>-0.01</v>
      </c>
      <c r="AOF9" s="54"/>
      <c r="AOG9" s="52"/>
      <c r="AOH9" s="48"/>
      <c r="AOI9" s="48"/>
      <c r="AOJ9" s="48"/>
      <c r="AOK9" s="10"/>
      <c r="AOL9" s="10"/>
      <c r="AOM9" s="10"/>
      <c r="AON9" s="10"/>
      <c r="AOO9" s="10"/>
      <c r="AOP9" s="10"/>
      <c r="AOQ9" s="10"/>
      <c r="AOR9" s="10">
        <f>AOE9+SUM(AOH9:AOP9)</f>
        <v>-0.01</v>
      </c>
      <c r="AOS9" s="54"/>
      <c r="AOT9" s="52"/>
      <c r="AOU9" s="48"/>
      <c r="AOV9" s="48"/>
      <c r="AOW9" s="48"/>
      <c r="AOX9" s="10"/>
      <c r="AOY9" s="10"/>
      <c r="AOZ9" s="10"/>
      <c r="APA9" s="10"/>
      <c r="APB9" s="10"/>
      <c r="APC9" s="10"/>
      <c r="APD9" s="10"/>
      <c r="APE9" s="10">
        <f>AOR9+SUM(AOU9:APC9)</f>
        <v>-0.01</v>
      </c>
      <c r="APF9" s="54"/>
      <c r="APG9" s="52"/>
      <c r="APH9" s="48"/>
      <c r="API9" s="48"/>
      <c r="APJ9" s="48"/>
      <c r="APK9" s="10"/>
      <c r="APL9" s="10"/>
      <c r="APM9" s="10"/>
      <c r="APN9" s="10"/>
      <c r="APO9" s="10"/>
      <c r="APP9" s="10"/>
      <c r="APQ9" s="10"/>
      <c r="APR9" s="10">
        <f>APE9+SUM(APH9:APP9)</f>
        <v>-0.01</v>
      </c>
      <c r="APS9" s="54"/>
      <c r="APT9" s="52"/>
      <c r="APU9" s="48"/>
      <c r="APV9" s="48"/>
      <c r="APW9" s="48"/>
      <c r="APX9" s="10"/>
      <c r="APY9" s="10"/>
      <c r="APZ9" s="10"/>
      <c r="AQA9" s="10"/>
      <c r="AQB9" s="10"/>
      <c r="AQC9" s="10"/>
      <c r="AQD9" s="10"/>
      <c r="AQE9" s="10">
        <f>APR9+SUM(APU9:AQC9)</f>
        <v>-0.01</v>
      </c>
      <c r="AQF9" s="54"/>
      <c r="AQG9" s="52"/>
      <c r="AQH9" s="48"/>
      <c r="AQI9" s="48"/>
      <c r="AQJ9" s="48"/>
      <c r="AQK9" s="10"/>
      <c r="AQL9" s="10"/>
      <c r="AQM9" s="10"/>
      <c r="AQN9" s="10"/>
      <c r="AQO9" s="10"/>
      <c r="AQP9" s="10"/>
      <c r="AQQ9" s="10"/>
      <c r="AQR9" s="10">
        <f>AQE9+SUM(AQH9:AQP9)</f>
        <v>-0.01</v>
      </c>
      <c r="AQS9" s="54"/>
      <c r="AQT9" s="52"/>
      <c r="AQU9" s="48"/>
      <c r="AQV9" s="48"/>
      <c r="AQW9" s="48"/>
      <c r="AQX9" s="10"/>
      <c r="AQY9" s="10"/>
      <c r="AQZ9" s="10"/>
      <c r="ARA9" s="10"/>
      <c r="ARB9" s="10"/>
      <c r="ARC9" s="10"/>
      <c r="ARD9" s="10"/>
      <c r="ARE9" s="10">
        <f>AQR9+SUM(AQU9:ARC9)</f>
        <v>-0.01</v>
      </c>
      <c r="ARF9" s="54"/>
      <c r="ARG9" s="52"/>
      <c r="ARH9" s="48"/>
      <c r="ARI9" s="48"/>
      <c r="ARJ9" s="48"/>
      <c r="ARK9" s="10"/>
      <c r="ARL9" s="10"/>
      <c r="ARM9" s="10"/>
      <c r="ARN9" s="10"/>
      <c r="ARO9" s="10"/>
      <c r="ARP9" s="10"/>
      <c r="ARQ9" s="10"/>
      <c r="ARR9" s="10">
        <f>ARE9+SUM(ARH9:ARP9)</f>
        <v>-0.01</v>
      </c>
      <c r="ARS9" s="54"/>
      <c r="ART9" s="52"/>
      <c r="ARU9" s="48"/>
      <c r="ARV9" s="48"/>
      <c r="ARW9" s="48"/>
      <c r="ARX9" s="10"/>
      <c r="ARY9" s="10"/>
      <c r="ARZ9" s="10"/>
      <c r="ASA9" s="10"/>
      <c r="ASB9" s="10"/>
      <c r="ASC9" s="10"/>
      <c r="ASD9" s="10"/>
      <c r="ASE9" s="10">
        <f>ARR9+SUM(ARU9:ASC9)</f>
        <v>-0.01</v>
      </c>
      <c r="ASF9" s="54"/>
      <c r="ASG9" s="52"/>
      <c r="ASH9" s="48"/>
      <c r="ASI9" s="48"/>
      <c r="ASJ9" s="48"/>
      <c r="ASK9" s="10"/>
      <c r="ASL9" s="10"/>
      <c r="ASM9" s="10"/>
      <c r="ASN9" s="10"/>
      <c r="ASO9" s="10"/>
      <c r="ASP9" s="10"/>
      <c r="ASQ9" s="10">
        <f>ASE9+SUM(ASH9:ASP9)</f>
        <v>-0.01</v>
      </c>
    </row>
    <row r="10" spans="1:1187" s="45" customFormat="1" x14ac:dyDescent="0.45">
      <c r="A10" s="45" t="s">
        <v>33</v>
      </c>
      <c r="B10" s="42">
        <v>318853.54781852552</v>
      </c>
      <c r="C10" s="43">
        <f t="shared" si="90"/>
        <v>0.15967054881041148</v>
      </c>
      <c r="D10" s="43"/>
      <c r="E10" s="42">
        <f>E$2*C10</f>
        <v>0</v>
      </c>
      <c r="F10" s="42"/>
      <c r="G10" s="42">
        <f t="shared" ref="G10:G11" si="864">G$2*C10</f>
        <v>0</v>
      </c>
      <c r="H10" s="42">
        <f>H$2*C10</f>
        <v>550.13529569334412</v>
      </c>
      <c r="I10" s="42">
        <f t="shared" ref="I10:I11" si="865">I$2*C10</f>
        <v>1502.8671065682358</v>
      </c>
      <c r="J10" s="42">
        <f t="shared" ref="J10:J11" si="866">J$2*C10</f>
        <v>-212.56940163130079</v>
      </c>
      <c r="K10" s="42">
        <f t="shared" ref="K10:K11" si="867">K$2*C10</f>
        <v>20606.847910470442</v>
      </c>
      <c r="L10" s="42">
        <f>B10+SUM(E10:K10)</f>
        <v>341300.82872962626</v>
      </c>
      <c r="M10" s="43">
        <f t="shared" si="687"/>
        <v>0.15967054823074933</v>
      </c>
      <c r="N10" s="43"/>
      <c r="O10" s="42">
        <f>O$2*M10</f>
        <v>0</v>
      </c>
      <c r="P10" s="42"/>
      <c r="Q10" s="42">
        <f t="shared" ref="Q10:Q11" si="868">Q$2*M10</f>
        <v>0</v>
      </c>
      <c r="R10" s="42">
        <f>R$2*M10</f>
        <v>456.93080457741769</v>
      </c>
      <c r="S10" s="42">
        <f t="shared" ref="S10:S11" si="869">S$2*M10</f>
        <v>-283.07831825281318</v>
      </c>
      <c r="T10" s="42">
        <f t="shared" ref="T10:T11" si="870">T$2*M10</f>
        <v>-223.87407567433362</v>
      </c>
      <c r="U10" s="42">
        <f t="shared" ref="U10:U11" si="871">U$2*M10</f>
        <v>8535.7687597647819</v>
      </c>
      <c r="V10" s="42">
        <f>L10+SUM(O10:U10)</f>
        <v>349786.57590004132</v>
      </c>
      <c r="W10" s="46">
        <f>V10/V13</f>
        <v>0.15972318490428405</v>
      </c>
      <c r="X10" s="43"/>
      <c r="Y10" s="42">
        <f>Y$2*W10</f>
        <v>514.52587892326449</v>
      </c>
      <c r="Z10" s="42"/>
      <c r="AA10" s="42"/>
      <c r="AB10" s="42">
        <f t="shared" ref="AB10:AB11" si="872">AB$2*W10</f>
        <v>-513.30399655874669</v>
      </c>
      <c r="AC10" s="42">
        <f>AC$2*W10</f>
        <v>722.284214455663</v>
      </c>
      <c r="AD10" s="42">
        <f t="shared" ref="AD10:AD11" si="873">AD$2*W10</f>
        <v>-1.221882364517773</v>
      </c>
      <c r="AE10" s="42">
        <f t="shared" ref="AE10:AE11" si="874">AE$2*W10</f>
        <v>-228.13422223063796</v>
      </c>
      <c r="AF10" s="42">
        <f t="shared" ref="AF10:AF11" si="875">AF$2*W10</f>
        <v>-3776.7297769587012</v>
      </c>
      <c r="AG10" s="42">
        <f>V10+SUM(Y10:AF10)</f>
        <v>346503.99611530767</v>
      </c>
      <c r="AH10" s="46">
        <f>AG10/AG13</f>
        <v>0.16112516962658049</v>
      </c>
      <c r="AI10" s="43"/>
      <c r="AJ10" s="42">
        <f>AJ$2*AH10</f>
        <v>0</v>
      </c>
      <c r="AK10" s="42"/>
      <c r="AL10" s="42"/>
      <c r="AM10" s="42">
        <f t="shared" ref="AM10:AM11" si="876">AM$2*AH10</f>
        <v>-0.41409168594031187</v>
      </c>
      <c r="AN10" s="42">
        <f>AN$2*AH10</f>
        <v>1818.4699431674612</v>
      </c>
      <c r="AO10" s="42">
        <f t="shared" ref="AO10:AO11" si="877">AO$2*AH10</f>
        <v>4640.7513043602157</v>
      </c>
      <c r="AP10" s="42">
        <f t="shared" ref="AP10:AP11" si="878">AP$2*AH10</f>
        <v>-226.96091393600128</v>
      </c>
      <c r="AQ10" s="42">
        <f t="shared" ref="AQ10:AQ11" si="879">AQ$2*AH10</f>
        <v>8579.2498356648539</v>
      </c>
      <c r="AR10" s="42">
        <f>AG10+SUM(AJ10:AQ10)</f>
        <v>361315.09219287825</v>
      </c>
      <c r="AS10" s="46">
        <f>AR10/AR13</f>
        <v>0.16112517021658027</v>
      </c>
      <c r="AT10" s="43"/>
      <c r="AU10" s="42">
        <f>AU$2*AS10</f>
        <v>0</v>
      </c>
      <c r="AV10" s="42"/>
      <c r="AW10" s="42"/>
      <c r="AX10" s="42">
        <f t="shared" ref="AX10:AX11" si="880">AX$2*AS10</f>
        <v>0</v>
      </c>
      <c r="AY10" s="42">
        <f>AY$2*AS10</f>
        <v>567.6987572308858</v>
      </c>
      <c r="AZ10" s="42">
        <f t="shared" ref="AZ10:AZ11" si="881">AZ$2*AS10</f>
        <v>354.37547687094235</v>
      </c>
      <c r="BA10" s="42">
        <f t="shared" ref="BA10:BA11" si="882">BA$2*AS10</f>
        <v>-234.36622759022899</v>
      </c>
      <c r="BB10" s="42">
        <f t="shared" ref="BB10:BB11" si="883">BB$2*AS10</f>
        <v>2685.0397852918604</v>
      </c>
      <c r="BC10" s="42">
        <f>AR10+SUM(AU10:BB10)</f>
        <v>364687.83998468169</v>
      </c>
      <c r="BD10" s="46">
        <f>BC10/BC13</f>
        <v>0.16126395965441556</v>
      </c>
      <c r="BE10" s="43"/>
      <c r="BF10" s="42">
        <f>BF$2*BD10</f>
        <v>0</v>
      </c>
      <c r="BG10" s="42"/>
      <c r="BH10" s="42"/>
      <c r="BI10" s="42">
        <f t="shared" ref="BI10:BI11" si="884">BI$2*BD10</f>
        <v>0</v>
      </c>
      <c r="BJ10" s="42">
        <f>BJ$2*BD10</f>
        <v>475.47872184306152</v>
      </c>
      <c r="BK10" s="42">
        <f t="shared" ref="BK10:BK11" si="885">BK$2*BD10</f>
        <v>0</v>
      </c>
      <c r="BL10" s="42">
        <f t="shared" ref="BL10:BL11" si="886">BL$2*BD10</f>
        <v>-236.09850013204709</v>
      </c>
      <c r="BM10" s="42">
        <f t="shared" ref="BM10:BM11" si="887">BM$2*BD10</f>
        <v>7274.4785330053828</v>
      </c>
      <c r="BN10" s="42">
        <f>BC10+SUM(BF10:BM10)</f>
        <v>372201.6987393981</v>
      </c>
      <c r="BO10" s="46">
        <f>BN10/BN13</f>
        <v>0.16126395994902196</v>
      </c>
      <c r="BP10" s="43"/>
      <c r="BQ10" s="42">
        <f>BQ$2*BO10</f>
        <v>2648.5670254107467</v>
      </c>
      <c r="BR10" s="42"/>
      <c r="BS10" s="44"/>
      <c r="BT10" s="44">
        <f t="shared" ref="BT10:BT11" si="888">BT$2*BO10</f>
        <v>-2632.3761238318648</v>
      </c>
      <c r="BU10" s="44">
        <f>BU$2*BO10</f>
        <v>521.90984206021619</v>
      </c>
      <c r="BV10" s="44">
        <f t="shared" ref="BV10:BV11" si="889">BV$2*BO10</f>
        <v>1847.9172664974444</v>
      </c>
      <c r="BW10" s="44">
        <f t="shared" ref="BW10:BW11" si="890">BW$2*BO10</f>
        <v>-239.85595083017779</v>
      </c>
      <c r="BX10" s="44">
        <f t="shared" ref="BX10:BX11" si="891">BX$2*BO10</f>
        <v>2071.704876358302</v>
      </c>
      <c r="BY10" s="44">
        <f>BN10+SUM(BQ10:BX10)</f>
        <v>376419.56567506277</v>
      </c>
      <c r="BZ10" s="46">
        <f>BY10/BY13</f>
        <v>0.16130161947128452</v>
      </c>
      <c r="CA10" s="43"/>
      <c r="CB10" s="42">
        <f>CB$2*BZ10</f>
        <v>0</v>
      </c>
      <c r="CC10" s="42"/>
      <c r="CD10" s="44"/>
      <c r="CE10" s="44">
        <f t="shared" ref="CE10:CE11" si="892">CE$2*BZ10</f>
        <v>0</v>
      </c>
      <c r="CF10" s="44">
        <f>CF$2*BZ10</f>
        <v>495.39437276879318</v>
      </c>
      <c r="CG10" s="44">
        <f t="shared" ref="CG10:CG11" si="893">CG$2*BZ10</f>
        <v>0</v>
      </c>
      <c r="CH10" s="44">
        <f t="shared" ref="CH10:CH11" si="894">CH$2*BZ10</f>
        <v>-241.97662444984749</v>
      </c>
      <c r="CI10" s="44">
        <f t="shared" ref="CI10:CI11" si="895">CI$2*BZ10</f>
        <v>10714.327806052106</v>
      </c>
      <c r="CJ10" s="44">
        <f>BY10+SUM(CB10:CI10)</f>
        <v>387387.31122943381</v>
      </c>
      <c r="CK10" s="46">
        <f>CJ10/CJ13</f>
        <v>0.16130161951744496</v>
      </c>
      <c r="CL10" s="43"/>
      <c r="CM10" s="42">
        <f>CM$2*CK10</f>
        <v>26352.785969006767</v>
      </c>
      <c r="CN10" s="42"/>
      <c r="CO10" s="44"/>
      <c r="CP10" s="44">
        <f t="shared" ref="CP10:CP11" si="896">CP$2*CK10</f>
        <v>-26352.785969006767</v>
      </c>
      <c r="CQ10" s="44">
        <f>CQ$2*CK10</f>
        <v>543.2928888262677</v>
      </c>
      <c r="CR10" s="44">
        <f t="shared" ref="CR10:CR11" si="897">CR$2*CK10</f>
        <v>3364.6824234375094</v>
      </c>
      <c r="CS10" s="44">
        <f t="shared" ref="CS10:CS11" si="898">CS$2*CK10</f>
        <v>-247.3753897243439</v>
      </c>
      <c r="CT10" s="44">
        <f t="shared" ref="CT10:CT11" si="899">CT$2*CK10</f>
        <v>-8224.1163076354715</v>
      </c>
      <c r="CU10" s="44">
        <f>CJ10+SUM(CM10:CT10)</f>
        <v>382823.79484433774</v>
      </c>
      <c r="CV10" s="46">
        <f>CU10/CU13</f>
        <v>0.16135362470852865</v>
      </c>
      <c r="CW10" s="43"/>
      <c r="CX10" s="42">
        <f>CX$2*CV10</f>
        <v>1108.6107357486408</v>
      </c>
      <c r="CY10" s="42"/>
      <c r="CZ10" s="44"/>
      <c r="DA10" s="44">
        <f t="shared" ref="DA10:DA11" si="900">DA$2*CV10</f>
        <v>-1109.333599987335</v>
      </c>
      <c r="DB10" s="44">
        <f>DB$2*CV10</f>
        <v>1112.9640565432769</v>
      </c>
      <c r="DC10" s="44">
        <f t="shared" ref="DC10:DC11" si="901">DC$2*CV10</f>
        <v>0</v>
      </c>
      <c r="DD10" s="44">
        <f t="shared" ref="DD10:DD11" si="902">DD$2*CV10</f>
        <v>-245.11067775847877</v>
      </c>
      <c r="DE10" s="44">
        <f t="shared" ref="DE10:DE11" si="903">DE$2*CV10</f>
        <v>-5342.899347901016</v>
      </c>
      <c r="DF10" s="44">
        <f>CU10+SUM(CX10:DE10)</f>
        <v>378348.02601098281</v>
      </c>
      <c r="DG10" s="46">
        <f>DF10/DF13</f>
        <v>0.16135362616951024</v>
      </c>
      <c r="DH10" s="43"/>
      <c r="DI10" s="42">
        <f>DI$2*DG10</f>
        <v>518.04679278861465</v>
      </c>
      <c r="DJ10" s="42"/>
      <c r="DK10" s="44"/>
      <c r="DL10" s="44">
        <f t="shared" ref="DL10:DL11" si="904">DL$2*DG10</f>
        <v>-518.04679278861465</v>
      </c>
      <c r="DM10" s="44">
        <f>DM$2*DG10</f>
        <v>518.04679278861465</v>
      </c>
      <c r="DN10" s="44">
        <f t="shared" ref="DN10:DN11" si="905">DN$2*DG10</f>
        <v>0</v>
      </c>
      <c r="DO10" s="44">
        <f t="shared" ref="DO10:DO11" si="906">DO$2*DG10</f>
        <v>-242.87270518287022</v>
      </c>
      <c r="DP10" s="44">
        <f t="shared" ref="DP10:DP11" si="907">DP$2*DG10</f>
        <v>-3966.916010711428</v>
      </c>
      <c r="DQ10" s="44">
        <f>DF10+SUM(DI10:DP10)</f>
        <v>374656.28408787714</v>
      </c>
      <c r="DR10" s="46">
        <f>DQ10/DQ13</f>
        <v>0.16135362637621473</v>
      </c>
      <c r="DS10" s="43"/>
      <c r="DT10" s="42">
        <f>DT$2*DR10</f>
        <v>628.69342920349175</v>
      </c>
      <c r="DU10" s="42"/>
      <c r="DV10" s="44"/>
      <c r="DW10" s="44">
        <f t="shared" ref="DW10:DW11" si="908">DW$2*DR10</f>
        <v>-581.55396725768048</v>
      </c>
      <c r="DX10" s="44">
        <f>DX$2*DR10</f>
        <v>629.97941760571018</v>
      </c>
      <c r="DY10" s="44">
        <f t="shared" ref="DY10:DY11" si="909">DY$2*DR10</f>
        <v>924.10126190932954</v>
      </c>
      <c r="DZ10" s="44">
        <f t="shared" ref="DZ10:DZ11" si="910">DZ$2*DR10</f>
        <v>-241.02682000826204</v>
      </c>
      <c r="EA10" s="44">
        <f t="shared" ref="EA10:EA11" si="911">EA$2*DR10</f>
        <v>-20777.466130058576</v>
      </c>
      <c r="EB10" s="44"/>
      <c r="EC10" s="44">
        <f>DQ10+SUM(DT10:EA10)</f>
        <v>355239.01127927116</v>
      </c>
      <c r="ED10" s="46">
        <f>EC10/EC13</f>
        <v>0.16135362674484205</v>
      </c>
      <c r="EE10" s="43"/>
      <c r="EF10" s="42">
        <f>EF$2*ED10</f>
        <v>582.31878477706516</v>
      </c>
      <c r="EG10" s="42"/>
      <c r="EH10" s="44"/>
      <c r="EI10" s="44">
        <f t="shared" ref="EI10:EI11" si="912">EI$2*ED10</f>
        <v>-582.31878477706516</v>
      </c>
      <c r="EJ10" s="44">
        <f>EJ$2*ED10</f>
        <v>605.89577671702148</v>
      </c>
      <c r="EK10" s="44">
        <f t="shared" ref="EK10:EK11" si="913">EK$2*ED10</f>
        <v>25.084034813753146</v>
      </c>
      <c r="EL10" s="44">
        <f t="shared" ref="EL10:EL11" si="914">EL$2*ED10</f>
        <v>-231.31817283767299</v>
      </c>
      <c r="EM10" s="44">
        <f t="shared" ref="EM10:EM11" si="915">EM$2*ED10</f>
        <v>-24239.250152031585</v>
      </c>
      <c r="EN10" s="44">
        <f>EC10+SUM(EF10:EM10)</f>
        <v>331399.42276593269</v>
      </c>
      <c r="EO10" s="46">
        <f>EN10/EN13</f>
        <v>0.16135362664981534</v>
      </c>
      <c r="EP10" s="43"/>
      <c r="EQ10" s="42">
        <f>EQ$2*EO10</f>
        <v>578.34303107346614</v>
      </c>
      <c r="ER10" s="42"/>
      <c r="ES10" s="44"/>
      <c r="ET10" s="44">
        <f t="shared" ref="ET10:ET11" si="916">ET$2*EO10</f>
        <v>-578.34303107346614</v>
      </c>
      <c r="EU10" s="44">
        <f>EU$2*EO10</f>
        <v>553.65431265977782</v>
      </c>
      <c r="EV10" s="44">
        <f t="shared" ref="EV10:EV11" si="917">EV$2*EO10</f>
        <v>-25.655226637320638</v>
      </c>
      <c r="EW10" s="44">
        <f t="shared" ref="EW10:EW11" si="918">EW$2*EO10</f>
        <v>-219.39898030081991</v>
      </c>
      <c r="EX10" s="44">
        <f t="shared" ref="EX10:EX11" si="919">EX$2*EO10</f>
        <v>26201.392528167598</v>
      </c>
      <c r="EY10" s="44">
        <f>EN10+SUM(EQ10:EX10)</f>
        <v>357909.41539982194</v>
      </c>
      <c r="EZ10" s="46">
        <f>EY10/EY13</f>
        <v>0.1616369230604226</v>
      </c>
      <c r="FA10" s="43"/>
      <c r="FB10" s="42">
        <f>FB$2*EZ10</f>
        <v>765.38154170648238</v>
      </c>
      <c r="FC10" s="42"/>
      <c r="FD10" s="44"/>
      <c r="FE10" s="44">
        <f t="shared" ref="FE10:FE11" si="920">FE$2*EZ10</f>
        <v>-1495.9998303703599</v>
      </c>
      <c r="FF10" s="44">
        <f>FF$2*EZ10</f>
        <v>686.41705568377427</v>
      </c>
      <c r="FG10" s="44">
        <f t="shared" ref="FG10:FG11" si="921">FG$2*EZ10</f>
        <v>191.21647998047993</v>
      </c>
      <c r="FH10" s="44">
        <f t="shared" ref="FH10:FH11" si="922">FH$2*EZ10</f>
        <v>-232.74747099162494</v>
      </c>
      <c r="FI10" s="44">
        <f t="shared" ref="FI10:FI11" si="923">FI$2*EZ10</f>
        <v>-5136.1409234141456</v>
      </c>
      <c r="FJ10" s="44">
        <f>EY10+SUM(FB10:FI10)</f>
        <v>352687.54225241655</v>
      </c>
      <c r="FK10" s="46">
        <f>FJ10/FJ13</f>
        <v>0.16292552288107195</v>
      </c>
      <c r="FL10" s="43"/>
      <c r="FM10" s="42">
        <f>FM$2*FK10</f>
        <v>1930.7195823080247</v>
      </c>
      <c r="FN10" s="42"/>
      <c r="FO10" s="44"/>
      <c r="FP10" s="44">
        <f t="shared" ref="FP10:FP11" si="924">FP$2*FK10</f>
        <v>-1932.2592284992509</v>
      </c>
      <c r="FQ10" s="44">
        <f>FQ$2*FK10</f>
        <v>2829.1316468549758</v>
      </c>
      <c r="FR10" s="44">
        <f t="shared" ref="FR10:FR11" si="925">FR$2*FK10</f>
        <v>1555.4760350292549</v>
      </c>
      <c r="FS10" s="44">
        <f t="shared" ref="FS10:FS11" si="926">FS$2*FK10</f>
        <v>-230.56568296037781</v>
      </c>
      <c r="FT10" s="44">
        <f t="shared" ref="FT10:FT11" si="927">FT$2*FK10</f>
        <v>-6281.2595373578224</v>
      </c>
      <c r="FU10" s="44">
        <f>FJ10+SUM(FM10:FT10)</f>
        <v>350558.78506779135</v>
      </c>
      <c r="FV10" s="46">
        <f>FU10/FU13</f>
        <v>0.1642428493469511</v>
      </c>
      <c r="FW10" s="43"/>
      <c r="FX10" s="42">
        <f>FX$2*FV10</f>
        <v>1643.4353021360077</v>
      </c>
      <c r="FY10" s="42"/>
      <c r="FZ10" s="44"/>
      <c r="GA10" s="44">
        <f t="shared" ref="GA10:GA11" si="928">GA$2*FV10</f>
        <v>-1643.4353021360077</v>
      </c>
      <c r="GB10" s="44">
        <f>GB$2*FV10</f>
        <v>739.3112650509114</v>
      </c>
      <c r="GC10" s="44">
        <f t="shared" ref="GC10:GC11" si="929">GC$2*FV10</f>
        <v>1065.6191035624729</v>
      </c>
      <c r="GD10" s="44">
        <f t="shared" ref="GD10:GD11" si="930">GD$2*FV10</f>
        <v>-229.93998908573155</v>
      </c>
      <c r="GE10" s="44">
        <f t="shared" ref="GE10:GE11" si="931">GE$2*FV10</f>
        <v>16767.956527239632</v>
      </c>
      <c r="GF10" s="44">
        <f>FU10+SUM(FX10:GE10)</f>
        <v>368901.73197455861</v>
      </c>
      <c r="GG10" s="46">
        <f>GF10/GF13</f>
        <v>0.16424284977635811</v>
      </c>
      <c r="GH10" s="43"/>
      <c r="GI10" s="42">
        <f>GI$2*GG10</f>
        <v>582.06023532243557</v>
      </c>
      <c r="GJ10" s="42"/>
      <c r="GK10" s="44"/>
      <c r="GL10" s="44">
        <f t="shared" ref="GL10:GL11" si="932">GL$2*GG10</f>
        <v>-583.83405810002012</v>
      </c>
      <c r="GM10" s="44">
        <f>GM$2*GG10</f>
        <v>583.83405810002012</v>
      </c>
      <c r="GN10" s="44">
        <f t="shared" ref="GN10:GN11" si="933">GN$2*GG10</f>
        <v>0</v>
      </c>
      <c r="GO10" s="44">
        <f t="shared" ref="GO10:GO11" si="934">GO$2*GG10</f>
        <v>-239.11131041841318</v>
      </c>
      <c r="GP10" s="44">
        <f t="shared" ref="GP10:GP11" si="935">GP$2*GG10</f>
        <v>10329.464404853346</v>
      </c>
      <c r="GQ10" s="44">
        <f>GF10+SUM(GI10:GP10)</f>
        <v>379574.14530431596</v>
      </c>
      <c r="GR10" s="46">
        <f>GQ10/GQ13</f>
        <v>0.16424284918011101</v>
      </c>
      <c r="GS10" s="43"/>
      <c r="GT10" s="42">
        <f>GT$2*GR10</f>
        <v>792.64420228567474</v>
      </c>
      <c r="GU10" s="42"/>
      <c r="GV10" s="44"/>
      <c r="GW10" s="44">
        <f t="shared" ref="GW10:GW11" si="936">GW$2*GR10</f>
        <v>-794.48700705347562</v>
      </c>
      <c r="GX10" s="44">
        <f>GX$2*GR10</f>
        <v>652.2329905215978</v>
      </c>
      <c r="GY10" s="44">
        <f t="shared" ref="GY10:GY11" si="937">GY$2*GR10</f>
        <v>1613.0191672269195</v>
      </c>
      <c r="GZ10" s="44">
        <f t="shared" ref="GZ10:GZ11" si="938">GZ$2*GR10</f>
        <v>-285.50827201526238</v>
      </c>
      <c r="HA10" s="44">
        <f t="shared" ref="HA10:HA11" si="939">HA$2*GR10</f>
        <v>1536.0681075290538</v>
      </c>
      <c r="HB10" s="44">
        <f>GQ10+SUM(GT10:HA10)</f>
        <v>383088.11449281045</v>
      </c>
      <c r="HC10" s="46">
        <f>HB10/HB13</f>
        <v>0.16560337079390278</v>
      </c>
      <c r="HD10" s="43"/>
      <c r="HE10" s="42">
        <f>HE$2*HC10</f>
        <v>554.56760001349778</v>
      </c>
      <c r="HF10" s="42"/>
      <c r="HG10" s="44"/>
      <c r="HH10" s="44">
        <f t="shared" ref="HH10:HH11" si="940">HH$2*HC10</f>
        <v>-554.56760001349778</v>
      </c>
      <c r="HI10" s="44">
        <f>HI$2*HC10</f>
        <v>554.56760001349778</v>
      </c>
      <c r="HJ10" s="44">
        <f t="shared" ref="HJ10:HJ11" si="941">HJ$2*HC10</f>
        <v>0</v>
      </c>
      <c r="HK10" s="44">
        <f t="shared" ref="HK10:HK11" si="942">HK$2*HC10</f>
        <v>-246.65628459527056</v>
      </c>
      <c r="HL10" s="44">
        <f t="shared" ref="HL10:HL11" si="943">HL$2*HC10</f>
        <v>-2386.5615135558787</v>
      </c>
      <c r="HM10" s="44">
        <f>HB10+SUM(HE10:HL10)</f>
        <v>381009.46429467277</v>
      </c>
      <c r="HN10" s="46">
        <f>HM10/HM13</f>
        <v>0.16596043252690212</v>
      </c>
      <c r="HO10" s="43"/>
      <c r="HP10" s="42">
        <f>HP$2*HN10</f>
        <v>1649.7064450731168</v>
      </c>
      <c r="HQ10" s="42"/>
      <c r="HR10" s="44"/>
      <c r="HS10" s="44">
        <f t="shared" ref="HS10:HS11" si="944">HS$2*HN10</f>
        <v>-1709.0588745577127</v>
      </c>
      <c r="HT10" s="44">
        <f>HT$2*HN10</f>
        <v>799.15093035111715</v>
      </c>
      <c r="HU10" s="44">
        <f t="shared" ref="HU10:HU11" si="945">HU$2*HN10</f>
        <v>-23.84187573681476</v>
      </c>
      <c r="HV10" s="44">
        <f t="shared" ref="HV10:HV11" si="946">HV$2*HN10</f>
        <v>-245.73761244258398</v>
      </c>
      <c r="HW10" s="44">
        <f t="shared" ref="HW10:HW11" si="947">HW$2*HN10</f>
        <v>-19738.93388010735</v>
      </c>
      <c r="HX10" s="44">
        <f>HM10+SUM(HP10:HW10)</f>
        <v>361740.74942725257</v>
      </c>
      <c r="HY10" s="46">
        <f>HX10/HX13</f>
        <v>0.16599325413770807</v>
      </c>
      <c r="HZ10" s="43"/>
      <c r="IA10" s="42">
        <f>IA$2*HY10</f>
        <v>1063.251530121134</v>
      </c>
      <c r="IB10" s="42"/>
      <c r="IC10" s="44"/>
      <c r="ID10" s="44">
        <f t="shared" ref="ID10:ID11" si="948">ID$2*HY10</f>
        <v>-897.25827598342585</v>
      </c>
      <c r="IE10" s="44">
        <f>IE$2*HY10</f>
        <v>897.25827598342585</v>
      </c>
      <c r="IF10" s="44">
        <f t="shared" ref="IF10:IF11" si="949">IF$2*HY10</f>
        <v>21.713577573753593</v>
      </c>
      <c r="IG10" s="44">
        <f t="shared" ref="IG10:IG11" si="950">IG$2*HY10</f>
        <v>-236.11212455055872</v>
      </c>
      <c r="IH10" s="44">
        <f t="shared" ref="IH10:IH11" si="951">IH$2*HY10</f>
        <v>11112.546213054553</v>
      </c>
      <c r="II10" s="44">
        <f>HX10+SUM(IA10:IH10)</f>
        <v>373702.14862345147</v>
      </c>
      <c r="IJ10" s="46">
        <f>II10/II13</f>
        <v>0.16740909670029508</v>
      </c>
      <c r="IK10" s="43"/>
      <c r="IL10" s="42">
        <f>IL$2*IJ10</f>
        <v>667.73294537169795</v>
      </c>
      <c r="IM10" s="42"/>
      <c r="IN10" s="44"/>
      <c r="IO10" s="44">
        <f t="shared" ref="IO10:IO11" si="952">IO$2*IJ10</f>
        <v>-667.73294537169795</v>
      </c>
      <c r="IP10" s="44">
        <f>IP$2*IJ10</f>
        <v>667.73294537169795</v>
      </c>
      <c r="IQ10" s="44">
        <f t="shared" ref="IQ10:IQ11" si="953">IQ$2*IJ10</f>
        <v>-167.6384471627745</v>
      </c>
      <c r="IR10" s="44">
        <f t="shared" ref="IR10:IR11" si="954">IR$2*IJ10</f>
        <v>-242.56573657292557</v>
      </c>
      <c r="IS10" s="44">
        <f t="shared" ref="IS10:IS11" si="955">IS$2*IJ10</f>
        <v>2489.348156568883</v>
      </c>
      <c r="IT10" s="44">
        <f>II10+SUM(IL10:IS10)</f>
        <v>376449.02554165636</v>
      </c>
      <c r="IU10" s="46">
        <f>IT10/IT13</f>
        <v>0.16740909654159999</v>
      </c>
      <c r="IV10" s="43"/>
      <c r="IW10" s="42">
        <f>IW$2*IU10</f>
        <v>1815.1163883426436</v>
      </c>
      <c r="IX10" s="42"/>
      <c r="IY10" s="44"/>
      <c r="IZ10" s="44">
        <f t="shared" ref="IZ10:IZ11" si="956">IZ$2*IU10</f>
        <v>-1817.979083893505</v>
      </c>
      <c r="JA10" s="44">
        <f>JA$2*IU10</f>
        <v>550.10629123569754</v>
      </c>
      <c r="JB10" s="44">
        <f t="shared" ref="JB10:JB11" si="957">JB$2*IU10</f>
        <v>288.49777016110465</v>
      </c>
      <c r="JC10" s="44">
        <f t="shared" ref="JC10:JC11" si="958">JC$2*IU10</f>
        <v>-243.93849093462703</v>
      </c>
      <c r="JD10" s="44">
        <f t="shared" ref="JD10:JD11" si="959">JD$2*IU10</f>
        <v>5688.832303219966</v>
      </c>
      <c r="JE10" s="44"/>
      <c r="JF10" s="44">
        <v>382729.66</v>
      </c>
      <c r="JG10" s="46">
        <f>JF10/JF13</f>
        <v>0.16740909639279816</v>
      </c>
      <c r="JH10" s="43"/>
      <c r="JI10" s="42">
        <f>JI$2*JG10</f>
        <v>666.87915775360329</v>
      </c>
      <c r="JJ10" s="42"/>
      <c r="JK10" s="44"/>
      <c r="JL10" s="44">
        <f t="shared" ref="JL10:JL11" si="960">JL$2*JG10</f>
        <v>-666.71174865721048</v>
      </c>
      <c r="JM10" s="44">
        <f>JM$2*JG10</f>
        <v>666.71174865721048</v>
      </c>
      <c r="JN10" s="44">
        <f t="shared" ref="JN10:JN11" si="961">JN$2*JG10</f>
        <v>14.388811834961002</v>
      </c>
      <c r="JO10" s="44">
        <f t="shared" ref="JO10:JO11" si="962">JO$2*JG10</f>
        <v>-247.07908536613081</v>
      </c>
      <c r="JP10" s="44">
        <f t="shared" ref="JP10:JP11" si="963">JP$2*JG10</f>
        <v>7558.0268453004792</v>
      </c>
      <c r="JQ10" s="44">
        <f>JF10+SUM(JI10:JP10)</f>
        <v>390721.8757295229</v>
      </c>
      <c r="JR10" s="46">
        <f>JQ10/JQ13</f>
        <v>0.16740909639279813</v>
      </c>
      <c r="JS10" s="43"/>
      <c r="JT10" s="42">
        <f>JT$2*JR10</f>
        <v>511.29249174806444</v>
      </c>
      <c r="JU10" s="42"/>
      <c r="JV10" s="44"/>
      <c r="JW10" s="44">
        <f t="shared" ref="JW10:JW11" si="964">JW$2*JR10</f>
        <v>-511.29249174806444</v>
      </c>
      <c r="JX10" s="44">
        <f>JX$2*JR10</f>
        <v>511.29249174806444</v>
      </c>
      <c r="JY10" s="44">
        <f t="shared" ref="JY10:JY11" si="965">JY$2*JR10</f>
        <v>0</v>
      </c>
      <c r="JZ10" s="44">
        <f t="shared" ref="JZ10:JZ11" si="966">JZ$2*JR10</f>
        <v>-251.07514049702687</v>
      </c>
      <c r="KA10" s="44">
        <f t="shared" ref="KA10:KA11" si="967">KA$2*JR10</f>
        <v>-3334.4945601348877</v>
      </c>
      <c r="KB10" s="44">
        <f>JQ10+SUM(JT10:KA10)</f>
        <v>387647.59852063906</v>
      </c>
      <c r="KC10" s="46">
        <f>KB10/KB13</f>
        <v>0.16740909639279813</v>
      </c>
      <c r="KD10" s="43"/>
      <c r="KE10" s="42">
        <f>KE$2*KC10</f>
        <v>805.45371138370569</v>
      </c>
      <c r="KF10" s="42"/>
      <c r="KG10" s="44"/>
      <c r="KH10" s="44">
        <f t="shared" ref="KH10:KH11" si="968">KH$2*KC10</f>
        <v>-807.4559241765636</v>
      </c>
      <c r="KI10" s="44">
        <f>KI$2*KC10</f>
        <v>807.4559241765636</v>
      </c>
      <c r="KJ10" s="44">
        <f t="shared" ref="KJ10:KJ11" si="969">KJ$2*KC10</f>
        <v>-154.13020686692138</v>
      </c>
      <c r="KK10" s="44">
        <f t="shared" ref="KK10:KK11" si="970">KK$2*KC10</f>
        <v>-249.53665090117704</v>
      </c>
      <c r="KL10" s="44">
        <f t="shared" ref="KL10:KL11" si="971">KL$2*KC10</f>
        <v>3494.3016094604891</v>
      </c>
      <c r="KM10" s="44"/>
      <c r="KN10" s="44">
        <f>KB10+SUM(KE10:KL10)</f>
        <v>391543.68698371516</v>
      </c>
      <c r="KO10" s="46">
        <f>KN10/KN13</f>
        <v>0.16915570500528385</v>
      </c>
      <c r="KP10" s="43"/>
      <c r="KQ10" s="42">
        <f>KQ$2*KO10</f>
        <v>559.10020241166444</v>
      </c>
      <c r="KR10" s="42"/>
      <c r="KS10" s="44"/>
      <c r="KT10" s="44">
        <f t="shared" ref="KT10:KT11" si="972">KT$2*KO10</f>
        <v>-541.82263870242468</v>
      </c>
      <c r="KU10" s="44">
        <f>KU$2*KO10</f>
        <v>3155.5049496787669</v>
      </c>
      <c r="KV10" s="44">
        <f t="shared" ref="KV10:KV11" si="973">KV$2*KO10</f>
        <v>3342.3712569981039</v>
      </c>
      <c r="KW10" s="44">
        <f t="shared" ref="KW10:KW11" si="974">KW$2*KO10</f>
        <v>-252.06568225657369</v>
      </c>
      <c r="KX10" s="44">
        <f t="shared" ref="KX10:KX11" si="975">KX$2*KO10</f>
        <v>56.890446707377059</v>
      </c>
      <c r="KY10" s="49">
        <f>KN10+SUM(KQ10:KX10)</f>
        <v>397863.66551855206</v>
      </c>
      <c r="KZ10" s="56">
        <f>KY10/KY13</f>
        <v>0.17049793114436484</v>
      </c>
      <c r="LA10" s="55"/>
      <c r="LB10" s="50">
        <f>LB$2*KZ10</f>
        <v>0</v>
      </c>
      <c r="LC10" s="50"/>
      <c r="LD10" s="49"/>
      <c r="LE10" s="49">
        <f t="shared" ref="LE10:LE11" si="976">LE$2*KZ10</f>
        <v>2.0391552564866036</v>
      </c>
      <c r="LF10" s="49">
        <f>LF$2*KZ10</f>
        <v>776.70332532815405</v>
      </c>
      <c r="LG10" s="49">
        <f t="shared" ref="LG10:LG11" si="977">LG$2*KZ10</f>
        <v>3570.211333349197</v>
      </c>
      <c r="LH10" s="49">
        <f t="shared" ref="LH10:LH11" si="978">LH$2*KZ10</f>
        <v>-255.67358260615518</v>
      </c>
      <c r="LI10" s="49">
        <f t="shared" ref="LI10:LI11" si="979">LI$2*KZ10</f>
        <v>10546.142711017441</v>
      </c>
      <c r="LJ10" s="49"/>
      <c r="LK10" s="49">
        <f>KY10+SUM(LB10:LI10)</f>
        <v>412503.08846089721</v>
      </c>
      <c r="LL10" s="56">
        <f>LK10/LK13</f>
        <v>0.17063775466491987</v>
      </c>
      <c r="LM10" s="53"/>
      <c r="LN10" s="50">
        <f>LN$2*LL10</f>
        <v>0</v>
      </c>
      <c r="LO10" s="50"/>
      <c r="LP10" s="49"/>
      <c r="LQ10" s="49">
        <f t="shared" ref="LQ10:LQ11" si="980">LQ$2*LL10</f>
        <v>815.22187291165471</v>
      </c>
      <c r="LR10" s="49">
        <f>LR$2*LL10</f>
        <v>529.48212721505979</v>
      </c>
      <c r="LS10" s="49">
        <f t="shared" ref="LS10:LS11" si="981">LS$2*LL10</f>
        <v>2641.5338718046391</v>
      </c>
      <c r="LT10" s="49">
        <f t="shared" ref="LT10:LT11" si="982">LT$2*LL10</f>
        <v>-263.03980519352064</v>
      </c>
      <c r="LU10" s="49">
        <f t="shared" ref="LU10:LU11" si="983">LU$2*LL10</f>
        <v>-1859.5283442160576</v>
      </c>
      <c r="LV10" s="49"/>
      <c r="LW10" s="49">
        <f>LK10+SUM(LN10:LU10)</f>
        <v>414366.75818341901</v>
      </c>
      <c r="LX10" s="56">
        <f>LW10/LW13</f>
        <v>0.17063775466491987</v>
      </c>
      <c r="LY10" s="53"/>
      <c r="LZ10" s="50">
        <f>LZ$2*LX10</f>
        <v>0</v>
      </c>
      <c r="MA10" s="50"/>
      <c r="MB10" s="49"/>
      <c r="MC10" s="49">
        <f t="shared" ref="MC10:MC11" si="984">MC$2*LX10</f>
        <v>-3317.8429613986755</v>
      </c>
      <c r="MD10" s="49">
        <f>MD$2*LX10</f>
        <v>668.38467226739783</v>
      </c>
      <c r="ME10" s="49">
        <f t="shared" ref="ME10:ME11" si="985">ME$2*LX10</f>
        <v>253.99088506363992</v>
      </c>
      <c r="MF10" s="49">
        <f t="shared" ref="MF10:MF11" si="986">MF$2*LX10</f>
        <v>-263.97148733399109</v>
      </c>
      <c r="MG10" s="49">
        <f t="shared" ref="MG10:MG11" si="987">MG$2*LX10</f>
        <v>6467.2493951676088</v>
      </c>
      <c r="MH10" s="49"/>
      <c r="MI10" s="49">
        <f>LW10+SUM(LZ10:MG10)</f>
        <v>418174.568687185</v>
      </c>
      <c r="MJ10" s="56">
        <f>MI10/MI13</f>
        <v>0.17189152510263384</v>
      </c>
      <c r="MK10" s="53"/>
      <c r="ML10" s="50">
        <f>ML$2*MJ10</f>
        <v>0</v>
      </c>
      <c r="MM10" s="50"/>
      <c r="MN10" s="49"/>
      <c r="MO10" s="49">
        <f t="shared" ref="MO10:MO11" si="988">MO$2*MJ10</f>
        <v>0</v>
      </c>
      <c r="MP10" s="49">
        <f>MP$2*MJ10</f>
        <v>537.44979370790315</v>
      </c>
      <c r="MQ10" s="49">
        <f t="shared" ref="MQ10:MQ11" si="989">MQ$2*MJ10</f>
        <v>11410.910602277532</v>
      </c>
      <c r="MR10" s="49">
        <f t="shared" ref="MR10:MR11" si="990">MR$2*MJ10</f>
        <v>-266.29263177374935</v>
      </c>
      <c r="MS10" s="49">
        <f t="shared" ref="MS10:MS11" si="991">MS$2*MJ10</f>
        <v>-6884.9483032066482</v>
      </c>
      <c r="MT10" s="49"/>
      <c r="MU10" s="49">
        <f>MI10+SUM(ML10:MS10)</f>
        <v>422971.68814819003</v>
      </c>
      <c r="MV10" s="56">
        <f>MU10/MU13</f>
        <v>0.17189152510263384</v>
      </c>
      <c r="MW10" s="53"/>
      <c r="MX10" s="50">
        <f>MX$2*MV10</f>
        <v>0</v>
      </c>
      <c r="MY10" s="50"/>
      <c r="MZ10" s="49"/>
      <c r="NA10" s="49">
        <f t="shared" ref="NA10:NA11" si="992">NA$2*MV10</f>
        <v>0</v>
      </c>
      <c r="NB10" s="49">
        <f>NB$2*MV10</f>
        <v>725.09861491669551</v>
      </c>
      <c r="NC10" s="49">
        <f t="shared" ref="NC10:NC11" si="993">NC$2*MV10</f>
        <v>441.09771822687276</v>
      </c>
      <c r="ND10" s="49">
        <f t="shared" ref="ND10:ND11" si="994">ND$2*MV10</f>
        <v>-311.66339982458953</v>
      </c>
      <c r="NE10" s="49">
        <f t="shared" ref="NE10:NE11" si="995">NE$2*MV10</f>
        <v>1271.4695787774253</v>
      </c>
      <c r="NF10" s="49"/>
      <c r="NG10" s="49">
        <f>MU10+SUM(MX10:NE10)</f>
        <v>425097.69066028646</v>
      </c>
      <c r="NH10" s="56">
        <f>NG10/NG13</f>
        <v>0.17189152510263384</v>
      </c>
      <c r="NI10" s="53"/>
      <c r="NJ10" s="50">
        <f>NJ$2*NH10</f>
        <v>0</v>
      </c>
      <c r="NK10" s="50"/>
      <c r="NL10" s="49"/>
      <c r="NM10" s="49">
        <f t="shared" ref="NM10:NM11" si="996">NM$2*NH10</f>
        <v>0</v>
      </c>
      <c r="NN10" s="49">
        <f>NN$2*NH10</f>
        <v>661.14465408700949</v>
      </c>
      <c r="NO10" s="49">
        <f t="shared" ref="NO10:NO11" si="997">NO$2*NH10</f>
        <v>121.74561048444247</v>
      </c>
      <c r="NP10" s="49">
        <f t="shared" ref="NP10:NP11" si="998">NP$2*NH10</f>
        <v>-269.75452708931635</v>
      </c>
      <c r="NQ10" s="49">
        <f t="shared" ref="NQ10:NQ11" si="999">NQ$2*NH10</f>
        <v>-8047.4386550690042</v>
      </c>
      <c r="NR10" s="49"/>
      <c r="NS10" s="49">
        <f>NG10+SUM(NJ10:NQ10)</f>
        <v>417563.38774269959</v>
      </c>
      <c r="NT10" s="56">
        <f>NS10/NS13</f>
        <v>0.17189152510263384</v>
      </c>
      <c r="NU10" s="53"/>
      <c r="NV10" s="50">
        <f>NV$2*NT10</f>
        <v>0</v>
      </c>
      <c r="NW10" s="50"/>
      <c r="NX10" s="49"/>
      <c r="NY10" s="49">
        <f t="shared" ref="NY10:NY11" si="1000">NY$2*NT10</f>
        <v>0</v>
      </c>
      <c r="NZ10" s="49">
        <f>NZ$2*NT10</f>
        <v>746.63662301205545</v>
      </c>
      <c r="OA10" s="49">
        <f t="shared" ref="OA10:OA11" si="1001">OA$2*NT10</f>
        <v>866.25077858522536</v>
      </c>
      <c r="OB10" s="49">
        <f t="shared" ref="OB10:OB11" si="1002">OB$2*NT10</f>
        <v>-265.98838377431764</v>
      </c>
      <c r="OC10" s="49">
        <f t="shared" ref="OC10:OC11" si="1003">OC$2*NT10</f>
        <v>9418.3474811183023</v>
      </c>
      <c r="OD10" s="49"/>
      <c r="OE10" s="49">
        <f>NS10+SUM(NV10:OC10)</f>
        <v>428328.63424164086</v>
      </c>
      <c r="OF10" s="56">
        <f>OE10/OE13</f>
        <v>0.17364189243244338</v>
      </c>
      <c r="OG10" s="53"/>
      <c r="OH10" s="50">
        <f>OH$2*OF10</f>
        <v>0</v>
      </c>
      <c r="OI10" s="50"/>
      <c r="OJ10" s="49">
        <v>-100000</v>
      </c>
      <c r="OK10" s="49">
        <f t="shared" ref="OK10:OK11" si="1004">OK$2*OF10</f>
        <v>0</v>
      </c>
      <c r="OL10" s="49">
        <f>OL$2*OF10</f>
        <v>513.35141794942695</v>
      </c>
      <c r="OM10" s="49">
        <f t="shared" ref="OM10:OM11" si="1005">OM$2*OF10</f>
        <v>-411.01383222544212</v>
      </c>
      <c r="ON10" s="49">
        <f t="shared" ref="ON10:ON11" si="1006">ON$2*OF10</f>
        <v>-271.95272267091985</v>
      </c>
      <c r="OO10" s="49">
        <f t="shared" ref="OO10:OO11" si="1007">OO$2*OF10</f>
        <v>-6906.752130690078</v>
      </c>
      <c r="OP10" s="49"/>
      <c r="OQ10" s="49">
        <f>OE10+SUM(OH10:OO10)</f>
        <v>321252.26697400387</v>
      </c>
      <c r="OR10" s="56">
        <f>OQ10/OQ13</f>
        <v>0.15110764175985356</v>
      </c>
      <c r="OS10" s="53"/>
      <c r="OT10" s="50">
        <f>OT$2*OR10</f>
        <v>0</v>
      </c>
      <c r="OU10" s="50"/>
      <c r="OV10" s="50"/>
      <c r="OW10" s="49">
        <v>-50000</v>
      </c>
      <c r="OX10" s="49">
        <f t="shared" ref="OX10:OX11" si="1008">OX$2*OR10</f>
        <v>0</v>
      </c>
      <c r="OY10" s="49">
        <f>OY$2*OR10</f>
        <v>585.134121186681</v>
      </c>
      <c r="OZ10" s="49">
        <f t="shared" ref="OZ10:OZ11" si="1009">OZ$2*OR10</f>
        <v>2664.6064664941587</v>
      </c>
      <c r="PA10" s="49">
        <f t="shared" ref="PA10:PA11" si="1010">PA$2*OR10</f>
        <v>-210.914535291986</v>
      </c>
      <c r="PB10" s="49">
        <f t="shared" ref="PB10:PB11" si="1011">PB$2*OR10</f>
        <v>7410.1011568990834</v>
      </c>
      <c r="PC10" s="49"/>
      <c r="PD10" s="49">
        <f>OQ10+SUM(OT10:PB10)</f>
        <v>281701.19418329181</v>
      </c>
      <c r="PE10" s="56">
        <f>PD10/PD13</f>
        <v>0.15673525867508689</v>
      </c>
      <c r="PF10" s="53"/>
      <c r="PG10" s="50">
        <f>PG$2*PE10</f>
        <v>0</v>
      </c>
      <c r="PH10" s="50"/>
      <c r="PI10" s="50"/>
      <c r="PJ10" s="49"/>
      <c r="PK10" s="49">
        <f t="shared" ref="PK10:PK11" si="1012">PK$2*PE10</f>
        <v>0</v>
      </c>
      <c r="PL10" s="49">
        <f>PL$2*PE10</f>
        <v>359.94565625251056</v>
      </c>
      <c r="PM10" s="49">
        <f t="shared" ref="PM10:PM11" si="1013">PM$2*PE10</f>
        <v>0</v>
      </c>
      <c r="PN10" s="49">
        <f t="shared" ref="PN10:PN11" si="1014">PN$2*PE10</f>
        <v>-187.72652137291183</v>
      </c>
      <c r="PO10" s="49">
        <f t="shared" ref="PO10:PO11" si="1015">PO$2*PE10</f>
        <v>7706.1366344693542</v>
      </c>
      <c r="PP10" s="49">
        <f>PD10+SUM(PG10:PO10)</f>
        <v>289579.54995264078</v>
      </c>
      <c r="PQ10" s="49"/>
      <c r="PR10" s="49">
        <f>PD10+SUM(PG10:PO10)</f>
        <v>289579.54995264078</v>
      </c>
      <c r="PS10" s="56">
        <f>PR10/PR13</f>
        <v>0.15673525867508695</v>
      </c>
      <c r="PT10" s="53"/>
      <c r="PU10" s="50">
        <f>PU$2*PS10</f>
        <v>492.4543459941894</v>
      </c>
      <c r="PV10" s="50"/>
      <c r="PW10" s="50"/>
      <c r="PX10" s="49"/>
      <c r="PY10" s="49">
        <f t="shared" ref="PY10:PY11" si="1016">PY$2*PS10</f>
        <v>-493.75838334636614</v>
      </c>
      <c r="PZ10" s="49">
        <f>PZ$2*PS10</f>
        <v>493.75838334636614</v>
      </c>
      <c r="QA10" s="49">
        <f t="shared" ref="QA10:QA11" si="1017">QA$2*PS10</f>
        <v>529.11315564570555</v>
      </c>
      <c r="QB10" s="49">
        <f t="shared" ref="QB10:QB11" si="1018">QB$2*PS10</f>
        <v>-192.97558518594056</v>
      </c>
      <c r="QC10" s="49">
        <f t="shared" ref="QC10:QC11" si="1019">QC$2*PS10</f>
        <v>3283.1130878834183</v>
      </c>
      <c r="QD10" s="49"/>
      <c r="QE10" s="49">
        <f>PR10+SUM(PU10:QC10)</f>
        <v>293691.25495697814</v>
      </c>
      <c r="QF10" s="56">
        <f>QE10/QE13</f>
        <v>0.15673525867508695</v>
      </c>
      <c r="QG10" s="53"/>
      <c r="QH10" s="50">
        <f>QH$2*QF10</f>
        <v>0</v>
      </c>
      <c r="QI10" s="50"/>
      <c r="QJ10" s="50"/>
      <c r="QK10" s="49"/>
      <c r="QL10" s="49">
        <f t="shared" ref="QL10:QL11" si="1020">QL$2*QF10</f>
        <v>0</v>
      </c>
      <c r="QM10" s="49">
        <f>QM$2*QF10</f>
        <v>1161.1715965417948</v>
      </c>
      <c r="QN10" s="49">
        <f t="shared" ref="QN10:QN11" si="1021">QN$2*QF10</f>
        <v>5880.7727342979051</v>
      </c>
      <c r="QO10" s="49">
        <f t="shared" ref="QO10:QO11" si="1022">QO$2*QF10</f>
        <v>-195.71531750758109</v>
      </c>
      <c r="QP10" s="49">
        <f t="shared" ref="QP10:QP11" si="1023">QP$2*QF10</f>
        <v>-3771.6067338908883</v>
      </c>
      <c r="QQ10" s="49"/>
      <c r="QR10" s="49">
        <f>QE10+SUM(QH10:QP10)</f>
        <v>296765.87723641936</v>
      </c>
      <c r="QS10" s="56">
        <f>QR10/QR13</f>
        <v>0.17986588198249839</v>
      </c>
      <c r="QT10" s="53"/>
      <c r="QU10" s="50">
        <f>QU$2*QS10</f>
        <v>0</v>
      </c>
      <c r="QV10" s="50"/>
      <c r="QW10" s="50"/>
      <c r="QX10" s="49">
        <v>-31270.98</v>
      </c>
      <c r="QY10" s="49">
        <f t="shared" ref="QY10:QY11" si="1024">QY$2*QS10</f>
        <v>0</v>
      </c>
      <c r="QZ10" s="49">
        <f>QZ$2*QS10</f>
        <v>523.0733673697631</v>
      </c>
      <c r="RA10" s="49">
        <f t="shared" ref="RA10:RA11" si="1025">RA$2*QS10</f>
        <v>4289.7886946708477</v>
      </c>
      <c r="RB10" s="49">
        <f t="shared" ref="RB10:RB11" si="1026">RB$2*QS10</f>
        <v>-197.7643358985768</v>
      </c>
      <c r="RC10" s="49">
        <f t="shared" ref="RC10:RC11" si="1027">RC$2*QS10</f>
        <v>-11455.098640572358</v>
      </c>
      <c r="RD10" s="49"/>
      <c r="RE10" s="49">
        <f>QR10+SUM(QU10:RC10)</f>
        <v>258654.89632198904</v>
      </c>
      <c r="RF10" s="56">
        <f>RE10/RE13</f>
        <v>0.17848514744070049</v>
      </c>
      <c r="RG10" s="53"/>
      <c r="RH10" s="50">
        <f>RH$2*RF10</f>
        <v>0</v>
      </c>
      <c r="RI10" s="50"/>
      <c r="RJ10" s="50"/>
      <c r="RK10" s="49"/>
      <c r="RL10" s="49">
        <f t="shared" ref="RL10:RL11" si="1028">RL$2*RF10</f>
        <v>0</v>
      </c>
      <c r="RM10" s="49">
        <f>RM$2*RF10</f>
        <v>379.38802939995293</v>
      </c>
      <c r="RN10" s="49">
        <f t="shared" ref="RN10:RN11" si="1029">RN$2*RF10</f>
        <v>0</v>
      </c>
      <c r="RO10" s="49">
        <f t="shared" ref="RO10:RO11" si="1030">RO$2*RF10</f>
        <v>-172.36846143790768</v>
      </c>
      <c r="RP10" s="49">
        <f t="shared" ref="RP10:RP11" si="1031">RP$2*RF10</f>
        <v>8441.9423126604433</v>
      </c>
      <c r="RQ10" s="49"/>
      <c r="RR10" s="49">
        <f>RE10+SUM(RH10:RP10)</f>
        <v>267303.8582026115</v>
      </c>
      <c r="RS10" s="56">
        <f>RR10/RR13</f>
        <v>0.17891198559111424</v>
      </c>
      <c r="RT10" s="53"/>
      <c r="RU10" s="50">
        <f>RU$2*RS10</f>
        <v>0</v>
      </c>
      <c r="RV10" s="50"/>
      <c r="RW10" s="50"/>
      <c r="RX10" s="49"/>
      <c r="RY10" s="49">
        <f t="shared" ref="RY10:RY11" si="1032">RY$2*RS10</f>
        <v>0</v>
      </c>
      <c r="RZ10" s="49">
        <f>RZ$2*RS10</f>
        <v>492.67172384210721</v>
      </c>
      <c r="SA10" s="49">
        <f t="shared" ref="SA10:SA11" si="1033">SA$2*RS10</f>
        <v>3658.6946426227528</v>
      </c>
      <c r="SB10" s="49">
        <f t="shared" ref="SB10:SB11" si="1034">SB$2*RS10</f>
        <v>-178.13192933393697</v>
      </c>
      <c r="SC10" s="49">
        <f t="shared" ref="SC10:SC11" si="1035">SC$2*RS10</f>
        <v>-2905.9081502892927</v>
      </c>
      <c r="SD10" s="49"/>
      <c r="SE10" s="49">
        <f>RR10+SUM(RU10:SC10)</f>
        <v>268371.18448945315</v>
      </c>
      <c r="SF10" s="56">
        <f>SE10/SE13</f>
        <v>0.18573612158546449</v>
      </c>
      <c r="SG10" s="53"/>
      <c r="SH10" s="50">
        <f>SH$2*SF10</f>
        <v>0</v>
      </c>
      <c r="SI10" s="50"/>
      <c r="SJ10" s="50"/>
      <c r="SK10" s="49"/>
      <c r="SL10" s="49">
        <f t="shared" ref="SL10:SL11" si="1036">SL$2*SF10</f>
        <v>0</v>
      </c>
      <c r="SM10" s="49">
        <f>SM$2*SF10</f>
        <v>308.44454767211749</v>
      </c>
      <c r="SN10" s="49">
        <f t="shared" ref="SN10:SN11" si="1037">SN$2*SF10</f>
        <v>3.1092226753406753</v>
      </c>
      <c r="SO10" s="49">
        <f t="shared" ref="SO10:SO11" si="1038">SO$2*SF10</f>
        <v>-178.8434541134279</v>
      </c>
      <c r="SP10" s="49">
        <f t="shared" ref="SP10:SP11" si="1039">SP$2*SF10</f>
        <v>-1523.6528409244725</v>
      </c>
      <c r="SQ10" s="49"/>
      <c r="SR10" s="49">
        <f>SE10+SUM(SH10:SP10)</f>
        <v>266980.24196476274</v>
      </c>
      <c r="SS10" s="56">
        <f>SR10/SR13</f>
        <v>0.18573612158546451</v>
      </c>
      <c r="ST10" s="53"/>
      <c r="SU10" s="50">
        <f>SU$2*SS10</f>
        <v>418.701224167681</v>
      </c>
      <c r="SV10" s="50"/>
      <c r="SW10" s="50"/>
      <c r="SX10" s="49"/>
      <c r="SY10" s="49">
        <f t="shared" ref="SY10:SY11" si="1040">SY$2*SS10</f>
        <v>-420.24654869927201</v>
      </c>
      <c r="SZ10" s="49">
        <f>SZ$2*SS10</f>
        <v>420.24654869927201</v>
      </c>
      <c r="TA10" s="49">
        <f t="shared" ref="TA10:TA11" si="1041">TA$2*SS10</f>
        <v>0</v>
      </c>
      <c r="TB10" s="49">
        <f t="shared" ref="TB10:TB11" si="1042">TB$2*SS10</f>
        <v>-177.91663086671645</v>
      </c>
      <c r="TC10" s="49">
        <f t="shared" ref="TC10:TC11" si="1043">TC$2*SS10</f>
        <v>4794.2207703640097</v>
      </c>
      <c r="TD10" s="49"/>
      <c r="TE10" s="49">
        <f>SR10+SUM(SU10:TC10)</f>
        <v>272015.24732842774</v>
      </c>
      <c r="TF10" s="56">
        <f>TE10/TE13</f>
        <v>0.18738717045356243</v>
      </c>
      <c r="TG10" s="53"/>
      <c r="TH10" s="50">
        <f>TH$2*TF10</f>
        <v>446.33750130334039</v>
      </c>
      <c r="TI10" s="50"/>
      <c r="TJ10" s="50"/>
      <c r="TK10" s="49"/>
      <c r="TL10" s="49">
        <f>TL$2*TF10</f>
        <v>-446.52488847379391</v>
      </c>
      <c r="TM10" s="49">
        <f>TM$2*TF10</f>
        <v>493.37168108718453</v>
      </c>
      <c r="TN10" s="49">
        <f t="shared" ref="TN10:TN11" si="1044">TN$2*TF10</f>
        <v>1754.1313026157979</v>
      </c>
      <c r="TO10" s="49">
        <f t="shared" ref="TO10:TO11" si="1045">TO$2*TF10</f>
        <v>-228.11764582334874</v>
      </c>
      <c r="TP10" s="49">
        <f t="shared" ref="TP10:TP11" si="1046">TP$2*TF10</f>
        <v>2980.623432283568</v>
      </c>
      <c r="TQ10" s="49"/>
      <c r="TR10" s="49">
        <f>TE10+SUM(TH10:TP10)</f>
        <v>277015.06871142046</v>
      </c>
      <c r="TS10" s="56">
        <f>TR10/TR13</f>
        <v>0.19094980040932205</v>
      </c>
      <c r="TT10" s="53"/>
      <c r="TU10" s="50">
        <f>TU$2*TS10</f>
        <v>0</v>
      </c>
      <c r="TV10" s="50"/>
      <c r="TW10" s="50"/>
      <c r="TX10" s="49">
        <v>-50000</v>
      </c>
      <c r="TY10" s="49">
        <f>TY$2*TS10</f>
        <v>0</v>
      </c>
      <c r="TZ10" s="49">
        <f>TZ$2*TS10</f>
        <v>510.8098110749774</v>
      </c>
      <c r="UA10" s="49">
        <f t="shared" ref="UA10:UA11" si="1047">UA$2*TS10</f>
        <v>1935.3621545586634</v>
      </c>
      <c r="UB10" s="49">
        <f t="shared" ref="UB10:UB11" si="1048">UB$2*TS10</f>
        <v>-184.60262904371618</v>
      </c>
      <c r="UC10" s="49">
        <f t="shared" ref="UC10:UC11" si="1049">UC$2*TS10</f>
        <v>-7265.1147936235784</v>
      </c>
      <c r="UD10" s="49"/>
      <c r="UE10" s="49">
        <f>TR10+SUM(TU10:UC10)</f>
        <v>222011.52325438682</v>
      </c>
      <c r="UF10" s="56">
        <f>UE10/UE13</f>
        <v>0.16188953967289338</v>
      </c>
      <c r="UG10" s="53"/>
      <c r="UH10" s="50">
        <f>UH$2*UF10</f>
        <v>0</v>
      </c>
      <c r="UI10" s="50"/>
      <c r="UJ10" s="50"/>
      <c r="UK10" s="49"/>
      <c r="UL10" s="49">
        <f>UL$2*UF10</f>
        <v>0</v>
      </c>
      <c r="UM10" s="49">
        <f>UM$2*UF10</f>
        <v>239.97210244792331</v>
      </c>
      <c r="UN10" s="49">
        <f t="shared" ref="UN10:UN11" si="1050">UN$2*UF10</f>
        <v>5674.2575056520545</v>
      </c>
      <c r="UO10" s="49">
        <f t="shared" ref="UO10:UO11" si="1051">UO$2*UF10</f>
        <v>-147.94923141166052</v>
      </c>
      <c r="UP10" s="49">
        <f t="shared" ref="UP10:UP11" si="1052">UP$2*UF10</f>
        <v>-327.16742741114041</v>
      </c>
      <c r="UQ10" s="49"/>
      <c r="UR10" s="49">
        <f>UE10+SUM(UH10:UP10)</f>
        <v>227450.63620366401</v>
      </c>
      <c r="US10" s="56">
        <f>UR10/UR13</f>
        <v>0.16223491584604513</v>
      </c>
      <c r="UT10" s="53"/>
      <c r="UU10" s="50">
        <f>UU$2*US10</f>
        <v>355.5410627749248</v>
      </c>
      <c r="UV10" s="50"/>
      <c r="UW10" s="50"/>
      <c r="UX10" s="49"/>
      <c r="UY10" s="49">
        <f>UY$2*US10</f>
        <v>-507.01169195458488</v>
      </c>
      <c r="UZ10" s="49">
        <f>UZ$2*US10</f>
        <v>355.1744118651128</v>
      </c>
      <c r="VA10" s="49">
        <f t="shared" ref="VA10:VA11" si="1053">VA$2*US10</f>
        <v>4397.5201607329982</v>
      </c>
      <c r="VB10" s="49">
        <f t="shared" ref="VB10:VB11" si="1054">VB$2*US10</f>
        <v>0</v>
      </c>
      <c r="VC10" s="49">
        <f t="shared" ref="VC10:VC11" si="1055">VC$2*US10</f>
        <v>-9178.5636625260468</v>
      </c>
      <c r="VD10" s="49"/>
      <c r="VE10" s="49">
        <f>UR10+SUM(UU10:VC10)</f>
        <v>222873.2964845564</v>
      </c>
      <c r="VF10" s="56">
        <f>VE10/VE13</f>
        <v>0.1622349158460451</v>
      </c>
      <c r="VG10" s="53"/>
      <c r="VH10" s="50">
        <f>VH$2*VF10</f>
        <v>169.41867791970799</v>
      </c>
      <c r="VI10" s="50"/>
      <c r="VJ10" s="50"/>
      <c r="VK10" s="49"/>
      <c r="VL10" s="49">
        <f>VL$2*VF10</f>
        <v>-169.24995360722809</v>
      </c>
      <c r="VM10" s="49">
        <f>VM$2*VF10</f>
        <v>169.24346421059425</v>
      </c>
      <c r="VN10" s="49">
        <f t="shared" ref="VN10:VN11" si="1056">VN$2*VF10</f>
        <v>496.39503906161957</v>
      </c>
      <c r="VO10" s="49">
        <f t="shared" ref="VO10:VO11" si="1057">VO$2*VF10</f>
        <v>-301.9954287999376</v>
      </c>
      <c r="VP10" s="49">
        <f t="shared" ref="VP10:VP11" si="1058">VP$2*VF10</f>
        <v>2294.5922451567571</v>
      </c>
      <c r="VQ10" s="49"/>
      <c r="VR10" s="49">
        <f>VE10+SUM(VH10:VP10)</f>
        <v>225531.70052849792</v>
      </c>
      <c r="VS10" s="56">
        <f>VR10/VR13</f>
        <v>0.1622349158460451</v>
      </c>
      <c r="VT10" s="53"/>
      <c r="VU10" s="50">
        <f>VU$2*VS10</f>
        <v>16550.84919779866</v>
      </c>
      <c r="VV10" s="50"/>
      <c r="VW10" s="50"/>
      <c r="VX10" s="49"/>
      <c r="VY10" s="49">
        <f>VY$2*VS10</f>
        <v>-16555.286322747048</v>
      </c>
      <c r="VZ10" s="49">
        <f>VZ$2*VS10</f>
        <v>287.18013628487677</v>
      </c>
      <c r="WA10" s="49">
        <f t="shared" ref="WA10:WA11" si="1059">WA$2*VS10</f>
        <v>341.10377761378527</v>
      </c>
      <c r="WB10" s="49">
        <f t="shared" ref="WB10:WB11" si="1060">WB$2*VS10</f>
        <v>-150.29442603977617</v>
      </c>
      <c r="WC10" s="49">
        <f t="shared" ref="WC10:WC11" si="1061">WC$2*VS10</f>
        <v>1432.1481878208649</v>
      </c>
      <c r="WD10" s="49"/>
      <c r="WE10" s="49">
        <f>VR10+SUM(VU10:WC10)</f>
        <v>227437.40107922928</v>
      </c>
      <c r="WF10" s="56">
        <f>WE10/WE13</f>
        <v>0.1622349158460451</v>
      </c>
      <c r="WG10" s="53"/>
      <c r="WH10" s="50">
        <f>WH$2*WF10</f>
        <v>63.45656498402208</v>
      </c>
      <c r="WI10" s="50"/>
      <c r="WJ10" s="50"/>
      <c r="WK10" s="49"/>
      <c r="WL10" s="49">
        <f>WL$2*WF10</f>
        <v>0</v>
      </c>
      <c r="WM10" s="49">
        <f>WM$2*WF10</f>
        <v>1478.2861755383215</v>
      </c>
      <c r="WN10" s="49">
        <f t="shared" ref="WN10:WN11" si="1062">WN$2*WF10</f>
        <v>2352.688568521226</v>
      </c>
      <c r="WO10" s="49">
        <f t="shared" ref="WO10:WO11" si="1063">WO$2*WF10</f>
        <v>-151.56310308169225</v>
      </c>
      <c r="WP10" s="49">
        <f t="shared" ref="WP10:WP11" si="1064">WP$2*WF10</f>
        <v>-5351.8183827226039</v>
      </c>
      <c r="WQ10" s="49"/>
      <c r="WR10" s="49">
        <f>WE10+SUM(WH10:WP10)</f>
        <v>225828.45090246855</v>
      </c>
      <c r="WS10" s="56">
        <f>WR10/WR13</f>
        <v>0.16425350448850787</v>
      </c>
      <c r="WT10" s="53"/>
      <c r="WU10" s="50">
        <f>WU$2*WS10</f>
        <v>259.02449150828716</v>
      </c>
      <c r="WV10" s="50"/>
      <c r="WW10" s="50"/>
      <c r="WX10" s="49"/>
      <c r="WY10" s="49">
        <f>WY$2*WS10</f>
        <v>-345.24608361943956</v>
      </c>
      <c r="WZ10" s="49">
        <f>WZ$2*WS10</f>
        <v>222.30397804483633</v>
      </c>
      <c r="XA10" s="49">
        <f t="shared" ref="XA10:XA11" si="1065">XA$2*WS10</f>
        <v>-821.67979873880552</v>
      </c>
      <c r="XB10" s="49">
        <f t="shared" ref="XB10:XB11" si="1066">XB$2*WS10</f>
        <v>-150.49234588246068</v>
      </c>
      <c r="XC10" s="49">
        <f t="shared" ref="XC10:XC11" si="1067">XC$2*WS10</f>
        <v>-1295.2686431604304</v>
      </c>
      <c r="XD10" s="49"/>
      <c r="XE10" s="49">
        <f>WR10+SUM(WU10:XC10)</f>
        <v>223697.09250062055</v>
      </c>
      <c r="XF10" s="56">
        <f>XE10/XE13</f>
        <v>0.16425350448850787</v>
      </c>
      <c r="XG10" s="53"/>
      <c r="XH10" s="50">
        <f>XH$2*XF10</f>
        <v>0</v>
      </c>
      <c r="XI10" s="50"/>
      <c r="XJ10" s="50"/>
      <c r="XK10" s="49">
        <v>-50000</v>
      </c>
      <c r="XL10" s="49">
        <f>XL$2*XF10</f>
        <v>0</v>
      </c>
      <c r="XM10" s="49">
        <f>XM$2*XF10</f>
        <v>263.56281583730458</v>
      </c>
      <c r="XN10" s="49">
        <f t="shared" ref="XN10:XN11" si="1068">XN$2*XF10</f>
        <v>3717.4066665394939</v>
      </c>
      <c r="XO10" s="49">
        <f t="shared" ref="XO10:XO11" si="1069">XO$2*XF10</f>
        <v>-149.0715530686351</v>
      </c>
      <c r="XP10" s="49">
        <f t="shared" ref="XP10:XP11" si="1070">XP$2*XF10</f>
        <v>3816.8851589979135</v>
      </c>
      <c r="XQ10" s="49"/>
      <c r="XR10" s="49">
        <f>XE10+SUM(XH10:XP10)</f>
        <v>181345.87558892663</v>
      </c>
      <c r="XS10" s="56">
        <f>XR10/XR13</f>
        <v>0.1357516655251165</v>
      </c>
      <c r="XT10" s="53"/>
      <c r="XU10" s="50">
        <f>XU$2*XS10</f>
        <v>268.98242262143157</v>
      </c>
      <c r="XV10" s="50"/>
      <c r="XW10" s="50"/>
      <c r="XX10" s="49"/>
      <c r="XY10" s="49">
        <f>XY$2*XS10</f>
        <v>-269.11817428695673</v>
      </c>
      <c r="XZ10" s="49">
        <f>XZ$2*XS10</f>
        <v>269.11817428695673</v>
      </c>
      <c r="YA10" s="49">
        <f t="shared" ref="YA10:YA11" si="1071">YA$2*XS10</f>
        <v>8878.8091758204846</v>
      </c>
      <c r="YB10" s="49">
        <f t="shared" ref="YB10:YB11" si="1072">YB$2*XS10</f>
        <v>-120.84884768376921</v>
      </c>
      <c r="YC10" s="49">
        <f>YC$2*XS10</f>
        <v>-9915.5595781190059</v>
      </c>
      <c r="YD10" s="49"/>
      <c r="YE10" s="49">
        <f>XR10+SUM(XU10:YC10)</f>
        <v>180457.25876156578</v>
      </c>
      <c r="YF10" s="56">
        <f>YE10/YE13</f>
        <v>0.1357516655251165</v>
      </c>
      <c r="YG10" s="53"/>
      <c r="YH10" s="50">
        <f>YH$2*YF10</f>
        <v>239.72115111749275</v>
      </c>
      <c r="YI10" s="50"/>
      <c r="YJ10" s="50"/>
      <c r="YK10" s="49"/>
      <c r="YL10" s="49">
        <f>YL$2*YF10</f>
        <v>-265.05376942113469</v>
      </c>
      <c r="YM10" s="49">
        <f>YM$2*YF10</f>
        <v>265.05376942113469</v>
      </c>
      <c r="YN10" s="49">
        <f t="shared" ref="YN10:YN11" si="1073">YN$2*YF10</f>
        <v>21.383602353516352</v>
      </c>
      <c r="YO10" s="49">
        <f t="shared" ref="YO10:YO11" si="1074">YO$2*YF10</f>
        <v>-120.2569704220797</v>
      </c>
      <c r="YP10" s="49">
        <f>YP$2*YF10</f>
        <v>1267.6246173737434</v>
      </c>
      <c r="YQ10" s="49"/>
      <c r="YR10" s="49">
        <f>YE10+SUM(YH10:YP10)</f>
        <v>181865.73116198846</v>
      </c>
      <c r="YS10" s="56">
        <f>YR10/YR13</f>
        <v>0.13575166552511653</v>
      </c>
      <c r="YT10" s="53"/>
      <c r="YU10" s="50">
        <f>YU$2*YS10</f>
        <v>248.68076104215046</v>
      </c>
      <c r="YV10" s="50"/>
      <c r="YW10" s="50"/>
      <c r="YX10" s="49"/>
      <c r="YY10" s="49">
        <f>YY$2*YS10</f>
        <v>-248.68076104215046</v>
      </c>
      <c r="YZ10" s="49">
        <f>YZ$2*YS10</f>
        <v>246.30782192877143</v>
      </c>
      <c r="ZA10" s="49">
        <f t="shared" ref="ZA10:ZA11" si="1075">ZA$2*YS10</f>
        <v>1007.9479714240587</v>
      </c>
      <c r="ZB10" s="49">
        <f t="shared" ref="ZB10:ZB11" si="1076">ZB$2*YS10</f>
        <v>-121.19637194751353</v>
      </c>
      <c r="ZC10" s="49">
        <f>ZC$2*YS10</f>
        <v>-548.46795160454155</v>
      </c>
      <c r="ZD10" s="49"/>
      <c r="ZE10" s="49">
        <f>YR10+SUM(YU10:ZC10)</f>
        <v>182450.32263178923</v>
      </c>
      <c r="ZF10" s="56">
        <f>ZE10/ZE13</f>
        <v>0.13811743209450042</v>
      </c>
      <c r="ZG10" s="53"/>
      <c r="ZH10" s="50">
        <f>ZH$2*ZF10</f>
        <v>287.33674338075679</v>
      </c>
      <c r="ZI10" s="50"/>
      <c r="ZJ10" s="50"/>
      <c r="ZK10" s="49"/>
      <c r="ZL10" s="49">
        <f>ZL$2*ZF10</f>
        <v>-287.47486081285132</v>
      </c>
      <c r="ZM10" s="49">
        <f>ZM$2*ZF10</f>
        <v>322.00421883647641</v>
      </c>
      <c r="ZN10" s="49">
        <f t="shared" ref="ZN10:ZN11" si="1077">ZN$2*ZF10</f>
        <v>0</v>
      </c>
      <c r="ZO10" s="49">
        <f t="shared" ref="ZO10:ZO11" si="1078">ZO$2*ZF10</f>
        <v>-156.11413349641381</v>
      </c>
      <c r="ZP10" s="49">
        <f>ZP$2*ZF10</f>
        <v>-2544.7625828912956</v>
      </c>
      <c r="ZQ10" s="49"/>
      <c r="ZR10" s="49">
        <f>ZE10+SUM(ZH10:ZP10)</f>
        <v>180071.3120168059</v>
      </c>
      <c r="ZS10" s="56">
        <f>ZR10/ZR13</f>
        <v>0.13811743315388211</v>
      </c>
      <c r="ZT10" s="53"/>
      <c r="ZU10" s="50">
        <f>ZU$2*ZS10</f>
        <v>220.61083245370128</v>
      </c>
      <c r="ZV10" s="50"/>
      <c r="ZW10" s="50"/>
      <c r="ZX10" s="49"/>
      <c r="ZY10" s="49">
        <f>ZY$2*ZS10</f>
        <v>-220.61083245370128</v>
      </c>
      <c r="ZZ10" s="49">
        <f>ZZ$2*ZS10</f>
        <v>220.61083245370128</v>
      </c>
      <c r="AAA10" s="49">
        <f t="shared" ref="AAA10:AAA11" si="1079">AAA$2*ZS10</f>
        <v>0</v>
      </c>
      <c r="AAB10" s="49">
        <f t="shared" ref="AAB10:AAB11" si="1080">AAB$2*ZS10</f>
        <v>-119.99918827275586</v>
      </c>
      <c r="AAC10" s="49">
        <f>AAC$2*ZS10</f>
        <v>402.71452454410019</v>
      </c>
      <c r="AAD10" s="49"/>
      <c r="AAE10" s="49">
        <f>ZR10+SUM(ZU10:AAC10)</f>
        <v>180574.63818553093</v>
      </c>
      <c r="AAF10" s="56">
        <f>AAE10/AAE13</f>
        <v>0.13811743526378695</v>
      </c>
      <c r="AAG10" s="53"/>
      <c r="AAH10" s="50">
        <f>AAH$2*AAF10</f>
        <v>180.38551397756368</v>
      </c>
      <c r="AAI10" s="50"/>
      <c r="AAJ10" s="50"/>
      <c r="AAK10" s="49"/>
      <c r="AAL10" s="49">
        <f>AAL$2*AAF10</f>
        <v>-181.11891755881436</v>
      </c>
      <c r="AAM10" s="49">
        <f>AAM$2*AAF10</f>
        <v>181.11891755881436</v>
      </c>
      <c r="AAN10" s="49">
        <f t="shared" ref="AAN10:AAN11" si="1081">AAN$2*AAF10</f>
        <v>0</v>
      </c>
      <c r="AAO10" s="49">
        <f t="shared" ref="AAO10:AAO11" si="1082">AAO$2*AAF10</f>
        <v>-120.33481547357438</v>
      </c>
      <c r="AAP10" s="49">
        <f>AAP$2*AAF10</f>
        <v>-8290.7490442666385</v>
      </c>
      <c r="AAQ10" s="49"/>
      <c r="AAR10" s="49">
        <f>AAE10+SUM(AAH10:AAP10)</f>
        <v>172343.93983976828</v>
      </c>
      <c r="AAS10" s="56">
        <f>AAR10/AAR13</f>
        <v>0.13432689525678107</v>
      </c>
      <c r="AAT10" s="53"/>
      <c r="AAU10" s="50">
        <f>AAU$2*AAS10</f>
        <v>288.6429757967237</v>
      </c>
      <c r="AAV10" s="50"/>
      <c r="AAW10" s="50"/>
      <c r="AAX10" s="49"/>
      <c r="AAY10" s="49">
        <f>AAY$2*AAS10</f>
        <v>-288.77730269198048</v>
      </c>
      <c r="AAZ10" s="49">
        <f>AAZ$2*AAS10</f>
        <v>288.77730269198048</v>
      </c>
      <c r="ABA10" s="49">
        <f t="shared" ref="ABA10:ABA11" si="1083">ABA$2*AAS10</f>
        <v>2314.0494245885675</v>
      </c>
      <c r="ABB10" s="49">
        <f t="shared" ref="ABB10:ABB11" si="1084">ABB$2*AAS10</f>
        <v>-114.84949544454781</v>
      </c>
      <c r="ABC10" s="49">
        <f>ABC$2*AAS10</f>
        <v>-6112.2807446761663</v>
      </c>
      <c r="ABD10" s="49"/>
      <c r="ABE10" s="49">
        <f>AAR10+SUM(AAU10:ABC10)</f>
        <v>168719.50200003287</v>
      </c>
      <c r="ABF10" s="56">
        <f>ABE10/ABE13</f>
        <v>0.13432689532425349</v>
      </c>
      <c r="ABG10" s="53"/>
      <c r="ABH10" s="50">
        <f>ABH$2*ABF10</f>
        <v>209.46801729968766</v>
      </c>
      <c r="ABI10" s="50"/>
      <c r="ABJ10" s="50"/>
      <c r="ABK10" s="49"/>
      <c r="ABL10" s="49">
        <f>ABL$2*ABF10</f>
        <v>-209.46801729968766</v>
      </c>
      <c r="ABM10" s="49">
        <f>ABM$2*ABF10</f>
        <v>209.46801729968766</v>
      </c>
      <c r="ABN10" s="49">
        <f t="shared" ref="ABN10:ABN11" si="1085">ABN$2*ABF10</f>
        <v>-7.1932052446137735</v>
      </c>
      <c r="ABO10" s="49">
        <f t="shared" ref="ABO10:ABO11" si="1086">ABO$2*ABF10</f>
        <v>-112.43429792430665</v>
      </c>
      <c r="ABP10" s="49">
        <f>ABP$2*ABF10</f>
        <v>7750.4617131353934</v>
      </c>
      <c r="ABQ10" s="49"/>
      <c r="ABR10" s="49">
        <f>ABE10+SUM(ABH10:ABP10)</f>
        <v>176559.80422729903</v>
      </c>
      <c r="ABS10" s="56">
        <f>ABR10/ABR13</f>
        <v>0.13432689518178367</v>
      </c>
      <c r="ABT10" s="53"/>
      <c r="ABU10" s="50">
        <f>ABU$2*ABS10</f>
        <v>1.3070006901187552</v>
      </c>
      <c r="ABV10" s="50"/>
      <c r="ABW10" s="50"/>
      <c r="ABX10" s="49"/>
      <c r="ABY10" s="49">
        <f>ABY$2*ABS10</f>
        <v>-1.3070006901187552</v>
      </c>
      <c r="ABZ10" s="49">
        <f>ABZ$2*ABS10</f>
        <v>191.16597760900362</v>
      </c>
      <c r="ACA10" s="49">
        <f t="shared" ref="ACA10:ACA11" si="1087">ACA$2*ABS10</f>
        <v>564.25221263164872</v>
      </c>
      <c r="ACB10" s="49">
        <f t="shared" ref="ACB10:ACB11" si="1088">ACB$2*ABS10</f>
        <v>-117.65961402762795</v>
      </c>
      <c r="ACC10" s="49">
        <f>ACC$2*ABS10</f>
        <v>-618.6156503806684</v>
      </c>
      <c r="ACD10" s="49"/>
      <c r="ACE10" s="49">
        <f>ABR10+SUM(ABU10:ACC10)</f>
        <v>176578.94715313139</v>
      </c>
      <c r="ACF10" s="56">
        <f>ACE10/ACE13</f>
        <v>0.13562482269095427</v>
      </c>
      <c r="ACG10" s="53"/>
      <c r="ACH10" s="50">
        <f>ACH$2*ACF10</f>
        <v>5512.1101562454787</v>
      </c>
      <c r="ACI10" s="50"/>
      <c r="ACJ10" s="50"/>
      <c r="ACK10" s="49"/>
      <c r="ACL10" s="49">
        <f>ACL$2*ACF10</f>
        <v>-9579.0035581443753</v>
      </c>
      <c r="ACM10" s="49">
        <f>ACM$2*ACF10</f>
        <v>783.64836299769513</v>
      </c>
      <c r="ACN10" s="49">
        <f t="shared" ref="ACN10:ACN11" si="1089">ACN$2*ACF10</f>
        <v>1230.5321537643895</v>
      </c>
      <c r="ACO10" s="49">
        <f t="shared" ref="ACO10:ACO11" si="1090">ACO$2*ACF10</f>
        <v>-117.67216491135265</v>
      </c>
      <c r="ACP10" s="49">
        <f>ACP$2*ACF10</f>
        <v>-5622.0015250790511</v>
      </c>
      <c r="ACQ10" s="49"/>
      <c r="ACR10" s="49">
        <f>ACE10+SUM(ACH10:ACP10)</f>
        <v>168786.56057800417</v>
      </c>
      <c r="ACS10" s="56">
        <f>ACR10/ACR13</f>
        <v>0.13562482283523006</v>
      </c>
      <c r="ACT10" s="53"/>
      <c r="ACU10" s="50">
        <f>ACU$2*ACS10</f>
        <v>229.59112508839084</v>
      </c>
      <c r="ACV10" s="50"/>
      <c r="ACW10" s="50"/>
      <c r="ACX10" s="49"/>
      <c r="ACY10" s="49">
        <f>ACY$2*ACS10</f>
        <v>-228.96182591043549</v>
      </c>
      <c r="ACZ10" s="49">
        <f>ACZ$2*ACS10</f>
        <v>213.22256522040695</v>
      </c>
      <c r="ADA10" s="49">
        <f t="shared" ref="ADA10:ADA11" si="1091">ADA$2*ACS10</f>
        <v>32.126808033209294</v>
      </c>
      <c r="ADB10" s="49">
        <f t="shared" ref="ADB10:ADB11" si="1092">ADB$2*ACS10</f>
        <v>-113.02023361328227</v>
      </c>
      <c r="ADC10" s="49">
        <f>ADC$2*ACS10</f>
        <v>-6105.8430865243408</v>
      </c>
      <c r="ADD10" s="49"/>
      <c r="ADE10" s="49">
        <f>ACR10+SUM(ACU10:ADC10)</f>
        <v>162813.67593029811</v>
      </c>
      <c r="ADF10" s="56">
        <f>ADE10/ADE13</f>
        <v>0.13720297636703618</v>
      </c>
      <c r="ADG10" s="53"/>
      <c r="ADH10" s="50">
        <f>ADH$2*ADF10</f>
        <v>185.11699977393258</v>
      </c>
      <c r="ADI10" s="50"/>
      <c r="ADJ10" s="50"/>
      <c r="ADK10" s="49"/>
      <c r="ADL10" s="49">
        <f>ADL$2*ADF10</f>
        <v>-185.11699977393258</v>
      </c>
      <c r="ADM10" s="49">
        <f>ADM$2*ADF10</f>
        <v>190.28955198296984</v>
      </c>
      <c r="ADN10" s="49">
        <f t="shared" ref="ADN10:ADN11" si="1093">ADN$2*ADF10</f>
        <v>-13.552910005535834</v>
      </c>
      <c r="ADO10" s="49">
        <f t="shared" ref="ADO10:ADO11" si="1094">ADO$2*ADF10</f>
        <v>-114.33535629594226</v>
      </c>
      <c r="ADP10" s="49">
        <f>ADP$2*ADF10</f>
        <v>-592.79094751283446</v>
      </c>
      <c r="ADQ10" s="49"/>
      <c r="ADR10" s="49">
        <f>ADE10+SUM(ADH10:ADP10)</f>
        <v>162283.28626846676</v>
      </c>
      <c r="ADS10" s="56">
        <f>ADR10/ADR13</f>
        <v>0.13879655788485873</v>
      </c>
      <c r="ADT10" s="53"/>
      <c r="ADU10" s="50">
        <f>ADU$2*ADS10</f>
        <v>321.5458217551157</v>
      </c>
      <c r="ADV10" s="50"/>
      <c r="ADW10" s="50"/>
      <c r="ADX10" s="49"/>
      <c r="ADY10" s="49">
        <f>ADY$2*ADS10</f>
        <v>-321.68461831300056</v>
      </c>
      <c r="ADZ10" s="49">
        <f>ADZ$2*ADS10</f>
        <v>316.45198808074133</v>
      </c>
      <c r="AEA10" s="49">
        <f t="shared" ref="AEA10:AEA11" si="1095">AEA$2*ADS10</f>
        <v>-554.52000806158753</v>
      </c>
      <c r="AEB10" s="49">
        <f t="shared" ref="AEB10:AEB11" si="1096">AEB$2*ADS10</f>
        <v>-115.66333558218933</v>
      </c>
      <c r="AEC10" s="49">
        <f>AEC$2*ADS10</f>
        <v>9116.0219012507951</v>
      </c>
      <c r="AED10" s="49"/>
      <c r="AEE10" s="49">
        <f>ADR10+SUM(ADU10:AEC10)</f>
        <v>171045.43801759664</v>
      </c>
      <c r="AEF10" s="56">
        <f>AEE10/AEE13</f>
        <v>0.13936199121762896</v>
      </c>
      <c r="AEG10" s="53"/>
      <c r="AEH10" s="50">
        <f>AEH$2*AEF10</f>
        <v>271.44649925387336</v>
      </c>
      <c r="AEI10" s="50"/>
      <c r="AEJ10" s="50"/>
      <c r="AEK10" s="49"/>
      <c r="AEL10" s="49">
        <f>AEL$2*AEF10</f>
        <v>-283.01911900458526</v>
      </c>
      <c r="AEM10" s="49">
        <f>AEM$2*AEF10</f>
        <v>283.01911900458526</v>
      </c>
      <c r="AEN10" s="49">
        <f t="shared" ref="AEN10:AEN11" si="1097">AEN$2*AEF10</f>
        <v>0</v>
      </c>
      <c r="AEO10" s="49">
        <f t="shared" ref="AEO10:AEO11" si="1098">AEO$2*AEF10</f>
        <v>-116.13452814138675</v>
      </c>
      <c r="AEP10" s="49">
        <f>AEP$2*AEF10</f>
        <v>348.02312618813613</v>
      </c>
      <c r="AEQ10" s="49"/>
      <c r="AER10" s="49">
        <f>AEE10+SUM(AEH10:AEP10)</f>
        <v>171548.77311489725</v>
      </c>
      <c r="AES10" s="56">
        <f>AER10/AER13</f>
        <v>0.13936199120763429</v>
      </c>
      <c r="AET10" s="53"/>
      <c r="AEU10" s="50">
        <f>AEU$2*AES10</f>
        <v>194.0044343402356</v>
      </c>
      <c r="AEV10" s="50"/>
      <c r="AEW10" s="50"/>
      <c r="AEX10" s="49"/>
      <c r="AEY10" s="49">
        <f>AEY$2*AES10</f>
        <v>-194.0044343402356</v>
      </c>
      <c r="AEZ10" s="49">
        <f>AEZ$2*AES10</f>
        <v>194.0044343402356</v>
      </c>
      <c r="AFA10" s="49">
        <f t="shared" ref="AFA10:AFA11" si="1099">AFA$2*AES10</f>
        <v>0</v>
      </c>
      <c r="AFB10" s="49">
        <f t="shared" ref="AFB10:AFB11" si="1100">AFB$2*AES10</f>
        <v>-116.13452813305788</v>
      </c>
      <c r="AFC10" s="49">
        <f>AFC$2*AES10</f>
        <v>1287.9514694829784</v>
      </c>
      <c r="AFD10" s="49"/>
      <c r="AFE10" s="49">
        <f>AER10+SUM(AEU10:AFC10)</f>
        <v>172914.59449058742</v>
      </c>
      <c r="AFF10" s="56">
        <f>AFE10/AFE13</f>
        <v>0.14107663771610873</v>
      </c>
      <c r="AFG10" s="53"/>
      <c r="AFH10" s="50">
        <f>AFH$2*AFF10</f>
        <v>373.10538376779272</v>
      </c>
      <c r="AFI10" s="50"/>
      <c r="AFJ10" s="50"/>
      <c r="AFK10" s="49"/>
      <c r="AFL10" s="49">
        <f>AFL$2*AFF10</f>
        <v>-373.24646040550886</v>
      </c>
      <c r="AFM10" s="49">
        <f>AFM$2*AFF10</f>
        <v>373.24646040550886</v>
      </c>
      <c r="AFN10" s="49">
        <f t="shared" ref="AFN10:AFN11" si="1101">AFN$2*AFF10</f>
        <v>-575.1793273332155</v>
      </c>
      <c r="AFO10" s="49">
        <f t="shared" ref="AFO10:AFO11" si="1102">AFO$2*AFF10</f>
        <v>-152.83255393699207</v>
      </c>
      <c r="AFP10" s="49">
        <f>AFP$2*AFF10</f>
        <v>571.0937479049569</v>
      </c>
      <c r="AFQ10" s="49"/>
      <c r="AFR10" s="49">
        <f>AFE10+SUM(AFH10:AFP10)</f>
        <v>173130.78174098997</v>
      </c>
      <c r="AFS10" s="56">
        <f>AFR10/AFR13</f>
        <v>0.14107663771179696</v>
      </c>
      <c r="AFT10" s="53"/>
      <c r="AFU10" s="50">
        <f>AFU$2*AFS10</f>
        <v>198.81084092897274</v>
      </c>
      <c r="AFV10" s="50"/>
      <c r="AFW10" s="50"/>
      <c r="AFX10" s="49"/>
      <c r="AFY10" s="49">
        <f>AFY$2*AFS10</f>
        <v>-414.65809662802207</v>
      </c>
      <c r="AFZ10" s="49">
        <f>AFZ$2*AFS10</f>
        <v>198.81084092897274</v>
      </c>
      <c r="AGA10" s="49">
        <f t="shared" ref="AGA10:AGA11" si="1103">AGA$2*AFS10</f>
        <v>0</v>
      </c>
      <c r="AGB10" s="49">
        <f t="shared" ref="AGB10:AGB11" si="1104">AGB$2*AFS10</f>
        <v>-117.56339450437177</v>
      </c>
      <c r="AGC10" s="49">
        <f>AGC$2*AFS10</f>
        <v>4987.2256135445223</v>
      </c>
      <c r="AGD10" s="49"/>
      <c r="AGE10" s="49">
        <f>AFR10+SUM(AFU10:AGC10)</f>
        <v>177983.40754526004</v>
      </c>
      <c r="AGF10" s="56">
        <f>AGE10/AGE13</f>
        <v>0.14277304021261411</v>
      </c>
      <c r="AGG10" s="53"/>
      <c r="AGH10" s="50">
        <f>AGH$2*AGF10</f>
        <v>0</v>
      </c>
      <c r="AGI10" s="50"/>
      <c r="AGJ10" s="50"/>
      <c r="AGK10" s="49"/>
      <c r="AGL10" s="49">
        <f>AGL$2*AGF10</f>
        <v>0</v>
      </c>
      <c r="AGM10" s="49">
        <f>AGM$2*AGF10</f>
        <v>219.85906008420872</v>
      </c>
      <c r="AGN10" s="49">
        <f t="shared" ref="AGN10:AGN11" si="1105">AGN$2*AGF10</f>
        <v>-202.35651308454436</v>
      </c>
      <c r="AGO10" s="49">
        <f t="shared" ref="AGO10:AGO11" si="1106">AGO$2*AGF10</f>
        <v>-118.97705760037772</v>
      </c>
      <c r="AGP10" s="49">
        <f>AGP$2*AGF10</f>
        <v>961.20807138820749</v>
      </c>
      <c r="AGQ10" s="49"/>
      <c r="AGR10" s="49">
        <f>AGE10+SUM(AGH10:AGP10)</f>
        <v>178843.14110604752</v>
      </c>
      <c r="AGS10" s="56">
        <f>AGR10/AGR13</f>
        <v>0.14277304019609732</v>
      </c>
      <c r="AGT10" s="53"/>
      <c r="AGU10" s="50">
        <f>AGU$2*AGS10</f>
        <v>310.93683786066862</v>
      </c>
      <c r="AGV10" s="50"/>
      <c r="AGW10" s="50"/>
      <c r="AGX10" s="49"/>
      <c r="AGY10" s="49">
        <f>AGY$2*AGS10</f>
        <v>-647.45289360286995</v>
      </c>
      <c r="AGZ10" s="49">
        <f>AGZ$2*AGS10</f>
        <v>334.22883163825992</v>
      </c>
      <c r="AHA10" s="49">
        <f t="shared" ref="AHA10:AHA11" si="1107">AHA$2*AGS10</f>
        <v>528.55436118836406</v>
      </c>
      <c r="AHB10" s="49">
        <f t="shared" ref="AHB10:AHB11" si="1108">AHB$2*AGS10</f>
        <v>-119.1812230340942</v>
      </c>
      <c r="AHC10" s="49">
        <f>AHC$2*AGS10</f>
        <v>-190.00950054497611</v>
      </c>
      <c r="AHD10" s="49"/>
      <c r="AHE10" s="49">
        <f>AGR10+SUM(AGU10:AHC10)</f>
        <v>179060.21751955288</v>
      </c>
      <c r="AHF10" s="56">
        <f>AHE10/AHE13</f>
        <v>0.14277304019195203</v>
      </c>
      <c r="AHG10" s="53"/>
      <c r="AHH10" s="50">
        <f>AHH$2*AHF10</f>
        <v>217.78456777840171</v>
      </c>
      <c r="AHI10" s="50"/>
      <c r="AHJ10" s="50"/>
      <c r="AHK10" s="49"/>
      <c r="AHL10" s="49">
        <f>AHL$2*AHF10</f>
        <v>-217.78456777840171</v>
      </c>
      <c r="AHM10" s="49">
        <f>AHM$2*AHF10</f>
        <v>194.49257400148664</v>
      </c>
      <c r="AHN10" s="49">
        <f t="shared" ref="AHN10:AHN11" si="1109">AHN$2*AHF10</f>
        <v>-5.7109216076780815E-2</v>
      </c>
      <c r="AHO10" s="49">
        <f t="shared" ref="AHO10:AHO11" si="1110">AHO$2*AHF10</f>
        <v>-119.32685153162966</v>
      </c>
      <c r="AHP10" s="49">
        <f>AHP$2*AHF10</f>
        <v>-3044.1910579383798</v>
      </c>
      <c r="AHQ10" s="49"/>
      <c r="AHR10" s="49">
        <f>AHE10+SUM(AHH10:AHP10)</f>
        <v>176091.13507486827</v>
      </c>
      <c r="AHS10" s="56">
        <f>AHR10/AHR13</f>
        <v>0.14277304024953572</v>
      </c>
      <c r="AHT10" s="53"/>
      <c r="AHU10" s="50">
        <f>AHU$2*AHS10</f>
        <v>311.85772408665838</v>
      </c>
      <c r="AHV10" s="50"/>
      <c r="AHW10" s="50"/>
      <c r="AHX10" s="49"/>
      <c r="AHY10" s="49">
        <f>AHY$2*AHS10</f>
        <v>-185.62922374123886</v>
      </c>
      <c r="AHZ10" s="49">
        <f>AHZ$2*AHS10</f>
        <v>184.15723369626613</v>
      </c>
      <c r="AIA10" s="49">
        <f t="shared" ref="AIA10:AIA11" si="1111">AIA$2*AHS10</f>
        <v>1435.9184363536681</v>
      </c>
      <c r="AIB10" s="49">
        <f t="shared" ref="AIB10:AIB11" si="1112">AIB$2*AHS10</f>
        <v>-118.9770576311456</v>
      </c>
      <c r="AIC10" s="49">
        <f>AIC$2*AHS10</f>
        <v>288.25734053341012</v>
      </c>
      <c r="AID10" s="49"/>
      <c r="AIE10" s="49">
        <f>AHR10+SUM(AHU10:AIC10)</f>
        <v>178006.71952816588</v>
      </c>
      <c r="AIF10" s="56">
        <f>AIE10/AIE13</f>
        <v>0.14487823265983796</v>
      </c>
      <c r="AIG10" s="53"/>
      <c r="AIH10" s="50">
        <f>AIH$2*AIF10</f>
        <v>848.44315001417601</v>
      </c>
      <c r="AII10" s="50"/>
      <c r="AIJ10" s="50"/>
      <c r="AIK10" s="49">
        <v>-60000</v>
      </c>
      <c r="AIL10" s="49">
        <f>AIL$2*AIF10</f>
        <v>-848.58802824683585</v>
      </c>
      <c r="AIM10" s="49">
        <f>AIM$2*AIF10</f>
        <v>863.96540386135109</v>
      </c>
      <c r="AIN10" s="49">
        <f t="shared" ref="AIN10:AIN11" si="1113">AIN$2*AIF10</f>
        <v>1536.6191014953863</v>
      </c>
      <c r="AIO10" s="49">
        <f t="shared" ref="AIO10:AIO11" si="1114">AIO$2*AIF10</f>
        <v>-120.73137762242277</v>
      </c>
      <c r="AIP10" s="49">
        <f>AIP$2*AIF10</f>
        <v>-647.33912404138152</v>
      </c>
      <c r="AIQ10" s="49"/>
      <c r="AIR10" s="49">
        <f>AIE10+SUM(AIH10:AIP10)</f>
        <v>119639.08865362615</v>
      </c>
      <c r="AIS10" s="56">
        <f>AIR10/AIR13</f>
        <v>0.10139494166082255</v>
      </c>
      <c r="AIT10" s="53"/>
      <c r="AIU10" s="50">
        <f>AIU$2*AIS10</f>
        <v>0</v>
      </c>
      <c r="AIV10" s="50"/>
      <c r="AIW10" s="50"/>
      <c r="AIX10" s="49"/>
      <c r="AIY10" s="49">
        <f>AIY$2*AIS10</f>
        <v>0</v>
      </c>
      <c r="AIZ10" s="49">
        <f>AIZ$2*AIS10</f>
        <v>158.90209677317469</v>
      </c>
      <c r="AJA10" s="49">
        <f t="shared" ref="AJA10:AJA11" si="1115">AJA$2*AIS10</f>
        <v>54.070880539466842</v>
      </c>
      <c r="AJB10" s="49">
        <f t="shared" ref="AJB10:AJB11" si="1116">AJB$2*AIS10</f>
        <v>-84.49544673421326</v>
      </c>
      <c r="AJC10" s="49">
        <f>AJC$2*AIS10</f>
        <v>1809.6756258246123</v>
      </c>
      <c r="AJD10" s="49"/>
      <c r="AJE10" s="49">
        <f>AIR10+SUM(AIU10:AJC10)</f>
        <v>121577.2418100292</v>
      </c>
      <c r="AJF10" s="56">
        <f>AJE10/AJE13</f>
        <v>0.10139494161972495</v>
      </c>
      <c r="AJG10" s="53"/>
      <c r="AJH10" s="50">
        <f>AJH$2*AJF10</f>
        <v>0</v>
      </c>
      <c r="AJI10" s="50"/>
      <c r="AJJ10" s="50"/>
      <c r="AJK10" s="49">
        <v>-70000</v>
      </c>
      <c r="AJL10" s="49">
        <f>AJL$2*AJF10</f>
        <v>0</v>
      </c>
      <c r="AJM10" s="49">
        <f>AJM$2*AJF10</f>
        <v>116.76641476927524</v>
      </c>
      <c r="AJN10" s="49">
        <f t="shared" ref="AJN10:AJN11" si="1117">AJN$2*AJF10</f>
        <v>4527.841815499628</v>
      </c>
      <c r="AJO10" s="49">
        <f t="shared" ref="AJO10:AJO11" si="1118">AJO$2*AJF10</f>
        <v>-84.495446699965399</v>
      </c>
      <c r="AJP10" s="49">
        <f>AJP$2*AJF10</f>
        <v>-1865.0788351415449</v>
      </c>
      <c r="AJQ10" s="49"/>
      <c r="AJR10" s="49">
        <f>AJE10+SUM(AJH10:AJP10)</f>
        <v>54272.275758456584</v>
      </c>
      <c r="AJS10" s="56">
        <f>AJR10/AJR13</f>
        <v>4.7311632238163551E-2</v>
      </c>
      <c r="AJT10" s="53"/>
      <c r="AJU10" s="50">
        <f>AJU$2*AJS10</f>
        <v>111.34366842561647</v>
      </c>
      <c r="AJV10" s="50"/>
      <c r="AJW10" s="50"/>
      <c r="AJX10" s="49"/>
      <c r="AJY10" s="49">
        <f>AJY$2*AJS10</f>
        <v>0</v>
      </c>
      <c r="AJZ10" s="49">
        <f>AJZ$2*AJS10</f>
        <v>111.34366842561647</v>
      </c>
      <c r="AKA10" s="49">
        <f t="shared" ref="AKA10:AKA11" si="1119">AKA$2*AJS10</f>
        <v>116.05212206595851</v>
      </c>
      <c r="AKB10" s="49">
        <f t="shared" ref="AKB10:AKB11" si="1120">AKB$2*AJS10</f>
        <v>-39.426202493028832</v>
      </c>
      <c r="AKC10" s="49">
        <f>AKC$2*AJS10</f>
        <v>136.23668372772624</v>
      </c>
      <c r="AKD10" s="49"/>
      <c r="AKE10" s="49">
        <f>AJR10+SUM(AJU10:AKC10)</f>
        <v>54707.825698608474</v>
      </c>
      <c r="AKF10" s="56">
        <f>AKE10/AKE13</f>
        <v>4.7408160309461662E-2</v>
      </c>
      <c r="AKG10" s="53"/>
      <c r="AKH10" s="50">
        <f>AKH$2*AKF10</f>
        <v>65.389601433237374</v>
      </c>
      <c r="AKI10" s="50"/>
      <c r="AKJ10" s="50"/>
      <c r="AKK10" s="49"/>
      <c r="AKL10" s="49">
        <f>AKL$2*AKF10</f>
        <v>-65.709606515326243</v>
      </c>
      <c r="AKM10" s="49">
        <f>AKM$2*AKF10</f>
        <v>65.757014675635702</v>
      </c>
      <c r="AKN10" s="49">
        <f t="shared" ref="AKN10:AKN11" si="1121">AKN$2*AKF10</f>
        <v>1.4544823582942839</v>
      </c>
      <c r="AKO10" s="49">
        <f t="shared" ref="AKO10:AKO11" si="1122">AKO$2*AKF10</f>
        <v>-39.506642230683688</v>
      </c>
      <c r="AKP10" s="49">
        <f>AKP$2*AKF10</f>
        <v>659.98464436091797</v>
      </c>
      <c r="AKQ10" s="49"/>
      <c r="AKR10" s="49">
        <f>AKE10+SUM(AKH10:AKP10)</f>
        <v>55395.195192690553</v>
      </c>
      <c r="AKS10" s="56">
        <f>AKR10/AKR13</f>
        <v>4.7408160294168548E-2</v>
      </c>
      <c r="AKT10" s="53"/>
      <c r="AKU10" s="50">
        <f>AKU$2*AKS10</f>
        <v>0</v>
      </c>
      <c r="AKV10" s="50"/>
      <c r="AKW10" s="50"/>
      <c r="AKX10" s="49"/>
      <c r="AKY10" s="49">
        <f>AKY$2*AKS10</f>
        <v>0</v>
      </c>
      <c r="AKZ10" s="49">
        <f>AKZ$2*AKS10</f>
        <v>58.940195285725046</v>
      </c>
      <c r="ALA10" s="49">
        <f t="shared" ref="ALA10:ALA11" si="1123">ALA$2*AKS10</f>
        <v>0</v>
      </c>
      <c r="ALB10" s="49">
        <f t="shared" ref="ALB10:ALB11" si="1124">ALB$2*AKS10</f>
        <v>-39.506642217939479</v>
      </c>
      <c r="ALC10" s="49">
        <f>ALC$2*AKS10</f>
        <v>550.56329161785584</v>
      </c>
      <c r="ALD10" s="49"/>
      <c r="ALE10" s="49">
        <f>AKR10+SUM(AKU10:ALC10)</f>
        <v>55965.192037376197</v>
      </c>
      <c r="ALF10" s="56">
        <f>ALE10/ALE13</f>
        <v>4.740816028177175E-2</v>
      </c>
      <c r="ALG10" s="53"/>
      <c r="ALH10" s="50">
        <f>ALH$2*ALF10</f>
        <v>141.51051395147178</v>
      </c>
      <c r="ALI10" s="50"/>
      <c r="ALJ10" s="50"/>
      <c r="ALK10" s="49"/>
      <c r="ALL10" s="49">
        <f>ALL$2*ALF10</f>
        <v>-141.55792211175353</v>
      </c>
      <c r="ALM10" s="49">
        <f>ALM$2*ALF10</f>
        <v>147.12126972081944</v>
      </c>
      <c r="ALN10" s="49">
        <f t="shared" ref="ALN10:ALN11" si="1125">ALN$2*ALF10</f>
        <v>0</v>
      </c>
      <c r="ALO10" s="49">
        <f t="shared" ref="ALO10:ALO11" si="1126">ALO$2*ALF10</f>
        <v>-51.358682278051788</v>
      </c>
      <c r="ALP10" s="49">
        <f>ALP$2*ALF10</f>
        <v>235.54886660479139</v>
      </c>
      <c r="ALQ10" s="49"/>
      <c r="ALR10" s="49">
        <v>70242.818909779075</v>
      </c>
      <c r="ALS10" s="56">
        <f>ALR10/ALR13</f>
        <v>5.9152619066870776E-2</v>
      </c>
      <c r="ALT10" s="53"/>
      <c r="ALU10" s="50">
        <f>ALU$2*ALS10</f>
        <v>92.189948341908774</v>
      </c>
      <c r="ALV10" s="50"/>
      <c r="ALW10" s="50"/>
      <c r="ALX10" s="49"/>
      <c r="ALY10" s="49">
        <f>ALY$2*ALS10</f>
        <v>-92.589228520610149</v>
      </c>
      <c r="ALZ10" s="49">
        <f>ALZ$2*ALS10</f>
        <v>85.647668673112875</v>
      </c>
      <c r="AMA10" s="49">
        <f t="shared" ref="AMA10:AMA11" si="1127">AMA$2*ALS10</f>
        <v>-278.40594232156195</v>
      </c>
      <c r="AMB10" s="49">
        <f t="shared" ref="AMB10:AMB11" si="1128">AMB$2*ALS10</f>
        <v>-49.293652046995426</v>
      </c>
      <c r="AMC10" s="49">
        <f>AMC$2*ALS10</f>
        <v>1319.1383052364679</v>
      </c>
      <c r="AMD10" s="49"/>
      <c r="AME10" s="49">
        <f>ALR10+SUM(ALU10:AMC10)</f>
        <v>71319.506009141391</v>
      </c>
      <c r="AMF10" s="56">
        <f>AME10/AME13</f>
        <v>5.9152619059350611E-2</v>
      </c>
      <c r="AMG10" s="53"/>
      <c r="AMH10" s="50">
        <f>AMH$2*AMF10</f>
        <v>0</v>
      </c>
      <c r="AMI10" s="50"/>
      <c r="AMJ10" s="50"/>
      <c r="AMK10" s="49">
        <v>13502.69</v>
      </c>
      <c r="AML10" s="49">
        <f>AML$2*AMF10</f>
        <v>76.89840477715579</v>
      </c>
      <c r="AMM10" s="49">
        <f>AMM$2*AMF10</f>
        <v>76.800802955707866</v>
      </c>
      <c r="AMN10" s="49">
        <f t="shared" ref="AMN10:AMN11" si="1129">AMN$2*AMF10</f>
        <v>-69.888227892432155</v>
      </c>
      <c r="AMO10" s="49">
        <f t="shared" ref="AMO10:AMO11" si="1130">AMO$2*AMF10</f>
        <v>-49.293652040728645</v>
      </c>
      <c r="AMP10" s="49">
        <f>AMP$2*AMF10</f>
        <v>303.38668484112219</v>
      </c>
      <c r="AMQ10" s="49"/>
      <c r="AMR10" s="49">
        <f>AME10+SUM(AMH10:AMP10)</f>
        <v>85160.100021782215</v>
      </c>
      <c r="AMS10" s="56">
        <f>AMR10/AMR13</f>
        <v>7.0298981695213272E-2</v>
      </c>
      <c r="AMT10" s="53"/>
      <c r="AMU10" s="50">
        <f>AMU$2*AMS10</f>
        <v>180.5404388100128</v>
      </c>
      <c r="AMV10" s="50"/>
      <c r="AMW10" s="50"/>
      <c r="AMX10" s="49"/>
      <c r="AMY10" s="49">
        <f>AMY$2*AMS10</f>
        <v>-180.61073779170803</v>
      </c>
      <c r="AMZ10" s="49">
        <f>AMZ$2*AMS10</f>
        <v>199.05297264963028</v>
      </c>
      <c r="ANA10" s="49">
        <f t="shared" ref="ANA10:ANA11" si="1131">ANA$2*AMS10</f>
        <v>1428.2735499692685</v>
      </c>
      <c r="ANB10" s="49">
        <f t="shared" ref="ANB10:ANB11" si="1132">ANB$2*AMS10</f>
        <v>-58.582250416072078</v>
      </c>
      <c r="ANC10" s="49">
        <f>ANC$2*AMS10</f>
        <v>-522.5316279507033</v>
      </c>
      <c r="AND10" s="49"/>
      <c r="ANE10" s="49">
        <f>AMR10+SUM(AMU10:ANC10)</f>
        <v>86206.242367052648</v>
      </c>
      <c r="ANF10" s="56">
        <f>ANE10/ANE13</f>
        <v>7.0298981688170975E-2</v>
      </c>
      <c r="ANG10" s="53"/>
      <c r="ANH10" s="50">
        <f>ANH$2*ANF10</f>
        <v>108.87976582845609</v>
      </c>
      <c r="ANI10" s="50"/>
      <c r="ANJ10" s="50"/>
      <c r="ANK10" s="49"/>
      <c r="ANL10" s="49">
        <f>ANL$2*ANF10</f>
        <v>-109.35428395485124</v>
      </c>
      <c r="ANM10" s="49">
        <f>ANM$2*ANF10</f>
        <v>90.912049098776464</v>
      </c>
      <c r="ANN10" s="49">
        <f t="shared" ref="ANN10:ANN11" si="1133">ANN$2*ANF10</f>
        <v>-42.42262348954366</v>
      </c>
      <c r="ANO10" s="49">
        <f t="shared" ref="ANO10:ANO11" si="1134">ANO$2*ANF10</f>
        <v>-58.582250410203521</v>
      </c>
      <c r="ANP10" s="49">
        <f>ANP$2*ANF10</f>
        <v>1228.9590649846193</v>
      </c>
      <c r="ANQ10" s="49"/>
      <c r="ANR10" s="49">
        <f>ANE10+SUM(ANH10:ANP10)</f>
        <v>87424.634089109895</v>
      </c>
      <c r="ANS10" s="56">
        <f>ANR10/ANR13</f>
        <v>7.0298981680181616E-2</v>
      </c>
      <c r="ANT10" s="53"/>
      <c r="ANU10" s="50">
        <f>ANU$2*ANS10</f>
        <v>79.324667938100134</v>
      </c>
      <c r="ANV10" s="50"/>
      <c r="ANW10" s="50"/>
      <c r="ANX10" s="49"/>
      <c r="ANY10" s="49">
        <f>ANY$2*ANS10</f>
        <v>-79.324667938100134</v>
      </c>
      <c r="ANZ10" s="49">
        <f>ANZ$2*ANS10</f>
        <v>79.324667938100134</v>
      </c>
      <c r="AOA10" s="49">
        <f t="shared" ref="AOA10:AOA11" si="1135">AOA$2*ANS10</f>
        <v>1583.1625930099956</v>
      </c>
      <c r="AOB10" s="49">
        <f t="shared" ref="AOB10:AOB11" si="1136">AOB$2*ANS10</f>
        <v>-58.58225040354575</v>
      </c>
      <c r="AOC10" s="49">
        <f>AOC$2*ANS10</f>
        <v>-327.94545252786406</v>
      </c>
      <c r="AOD10" s="49"/>
      <c r="AOE10" s="49">
        <f>ANR10+SUM(ANU10:AOC10)</f>
        <v>88700.593647126574</v>
      </c>
      <c r="AOF10" s="56">
        <f>AOE10/AOE13</f>
        <v>7.0913873648931938E-2</v>
      </c>
      <c r="AOG10" s="53"/>
      <c r="AOH10" s="50">
        <f>AOH$2*AOF10</f>
        <v>447.63177205036254</v>
      </c>
      <c r="AOI10" s="50"/>
      <c r="AOJ10" s="50"/>
      <c r="AOK10" s="49"/>
      <c r="AOL10" s="49">
        <f>AOL$2*AOF10</f>
        <v>-447.67786606823432</v>
      </c>
      <c r="AOM10" s="49">
        <f>AOM$2*AOF10</f>
        <v>447.67786606823432</v>
      </c>
      <c r="AON10" s="49">
        <f t="shared" ref="AON10:AON11" si="1137">AON$2*AOF10</f>
        <v>2193.1732262251398</v>
      </c>
      <c r="AOO10" s="49">
        <f t="shared" ref="AOO10:AOO11" si="1138">AOO$2*AOF10</f>
        <v>-59.109550241330723</v>
      </c>
      <c r="AOP10" s="49">
        <f>AOP$2*AOF10</f>
        <v>-2132.3901085656944</v>
      </c>
      <c r="AOQ10" s="49"/>
      <c r="AOR10" s="49">
        <f>AOE10+SUM(AOH10:AOP10)</f>
        <v>89149.898986595057</v>
      </c>
      <c r="AOS10" s="56">
        <f>AOR10/AOR13</f>
        <v>7.0913873646074654E-2</v>
      </c>
      <c r="AOT10" s="53"/>
      <c r="AOU10" s="50">
        <f>AOU$2*AOS10</f>
        <v>146.49884414921624</v>
      </c>
      <c r="AOV10" s="50"/>
      <c r="AOW10" s="50"/>
      <c r="AOX10" s="49"/>
      <c r="AOY10" s="49">
        <f>AOY$2*AOS10</f>
        <v>-146.99665954221172</v>
      </c>
      <c r="AOZ10" s="49">
        <f>AOZ$2*AOS10</f>
        <v>148.82978317596272</v>
      </c>
      <c r="APA10" s="49">
        <f t="shared" ref="APA10:APA11" si="1139">APA$2*AOS10</f>
        <v>0</v>
      </c>
      <c r="APB10" s="49">
        <f t="shared" ref="APB10:APB11" si="1140">APB$2*AOS10</f>
        <v>-59.409515924471961</v>
      </c>
      <c r="APC10" s="49">
        <f>APC$2*AOS10</f>
        <v>2730.3160351788561</v>
      </c>
      <c r="APD10" s="49"/>
      <c r="APE10" s="49">
        <f>AOR10+SUM(AOU10:APC10)</f>
        <v>91969.137473632407</v>
      </c>
      <c r="APF10" s="56">
        <f>APE10/APE13</f>
        <v>7.1120923952501525E-2</v>
      </c>
      <c r="APG10" s="53"/>
      <c r="APH10" s="50">
        <f>APH$2*APF10</f>
        <v>86.758992711177569</v>
      </c>
      <c r="API10" s="50"/>
      <c r="APJ10" s="50"/>
      <c r="APK10" s="49"/>
      <c r="APL10" s="49">
        <f>APL$2*APF10</f>
        <v>-86.758992711177569</v>
      </c>
      <c r="APM10" s="49">
        <f>APM$2*APF10</f>
        <v>85.140280482018611</v>
      </c>
      <c r="APN10" s="49">
        <f t="shared" ref="APN10:APN11" si="1141">APN$2*APF10</f>
        <v>-170.86304133120822</v>
      </c>
      <c r="APO10" s="49">
        <f t="shared" ref="APO10:APO11" si="1142">APO$2*APF10</f>
        <v>-61.287745006828665</v>
      </c>
      <c r="APP10" s="49">
        <f>APP$2*APF10</f>
        <v>-2649.3120251790833</v>
      </c>
      <c r="APQ10" s="49"/>
      <c r="APR10" s="49">
        <f>APE10+SUM(APH10:APP10)</f>
        <v>89172.81494259731</v>
      </c>
      <c r="APS10" s="56">
        <f>APR10/APR13</f>
        <v>7.1202756447532822E-2</v>
      </c>
      <c r="APT10" s="53"/>
      <c r="APU10" s="50">
        <f>APU$2*APS10</f>
        <v>174.38836703616843</v>
      </c>
      <c r="APV10" s="50"/>
      <c r="APW10" s="50"/>
      <c r="APX10" s="49"/>
      <c r="APY10" s="49">
        <f>APY$2*APS10</f>
        <v>-174.43464882785932</v>
      </c>
      <c r="APZ10" s="49">
        <f>APZ$2*APS10</f>
        <v>174.21463231043643</v>
      </c>
      <c r="AQA10" s="49">
        <f t="shared" ref="AQA10:AQA11" si="1143">AQA$2*APS10</f>
        <v>427.59960951488466</v>
      </c>
      <c r="AQB10" s="49">
        <f t="shared" ref="AQB10:AQB11" si="1144">AQB$2*APS10</f>
        <v>-59.424396475981943</v>
      </c>
      <c r="AQC10" s="49">
        <f>AQC$2*APS10</f>
        <v>-1313.2024055477505</v>
      </c>
      <c r="AQD10" s="49"/>
      <c r="AQE10" s="49">
        <f>APR10+SUM(APU10:AQC10)</f>
        <v>88401.956100607204</v>
      </c>
      <c r="AQF10" s="56">
        <f>AQE10/AQE13</f>
        <v>7.1202756452490454E-2</v>
      </c>
      <c r="AQG10" s="53"/>
      <c r="AQH10" s="50">
        <f>AQH$2*AQF10</f>
        <v>109.70208686635205</v>
      </c>
      <c r="AQI10" s="50"/>
      <c r="AQJ10" s="50"/>
      <c r="AQK10" s="49"/>
      <c r="AQL10" s="49">
        <f>AQL$2*AQF10</f>
        <v>-110.20193021664852</v>
      </c>
      <c r="AQM10" s="49">
        <f>AQM$2*AQF10</f>
        <v>114.49901656855631</v>
      </c>
      <c r="AQN10" s="49">
        <f t="shared" ref="AQN10:AQN11" si="1145">AQN$2*AQF10</f>
        <v>109.48847859699457</v>
      </c>
      <c r="AQO10" s="49">
        <f t="shared" ref="AQO10:AQO11" si="1146">AQO$2*AQF10</f>
        <v>-59.335393034553874</v>
      </c>
      <c r="AQP10" s="49">
        <f>AQP$2*AQF10</f>
        <v>-1.5849733586324377</v>
      </c>
      <c r="AQQ10" s="49"/>
      <c r="AQR10" s="49">
        <f>AQE10+SUM(AQH10:AQP10)</f>
        <v>88564.523386029265</v>
      </c>
      <c r="AQS10" s="56">
        <f>AQR10/AQR13</f>
        <v>7.1202756451437726E-2</v>
      </c>
      <c r="AQT10" s="53"/>
      <c r="AQU10" s="50">
        <f>AQU$2*AQS10</f>
        <v>97.134088323486836</v>
      </c>
      <c r="AQV10" s="50"/>
      <c r="AQW10" s="50"/>
      <c r="AQX10" s="49"/>
      <c r="AQY10" s="49">
        <f>AQY$2*AQS10</f>
        <v>-97.541368090389057</v>
      </c>
      <c r="AQZ10" s="49">
        <f>AQZ$2*AQS10</f>
        <v>97.515023070502025</v>
      </c>
      <c r="ARA10" s="49">
        <f t="shared" ref="ARA10:ARA11" si="1147">ARA$2*AQS10</f>
        <v>26.585685203837819</v>
      </c>
      <c r="ARB10" s="49">
        <f t="shared" ref="ARB10:ARB11" si="1148">ARB$2*AQS10</f>
        <v>-59.335393033676603</v>
      </c>
      <c r="ARC10" s="49">
        <f>ARC$2*AQS10</f>
        <v>653.23473648486072</v>
      </c>
      <c r="ARD10" s="49"/>
      <c r="ARE10" s="49">
        <f>AQR10+SUM(AQU10:ARC10)</f>
        <v>89282.116157987883</v>
      </c>
      <c r="ARF10" s="56">
        <f>ARE10/ARE13</f>
        <v>7.1202756446836796E-2</v>
      </c>
      <c r="ARG10" s="53"/>
      <c r="ARH10" s="50">
        <f>ARH$2*ARF10</f>
        <v>304.63814534753334</v>
      </c>
      <c r="ARI10" s="50"/>
      <c r="ARJ10" s="50"/>
      <c r="ARK10" s="49">
        <v>20000</v>
      </c>
      <c r="ARL10" s="49">
        <f>ARL$2*ARF10</f>
        <v>-232.99179572803277</v>
      </c>
      <c r="ARM10" s="49">
        <f>ARM$2*ARF10</f>
        <v>232.79741220293289</v>
      </c>
      <c r="ARN10" s="49">
        <f t="shared" ref="ARN10:ARN11" si="1149">ARN$2*ARF10</f>
        <v>143.35393360954546</v>
      </c>
      <c r="ARO10" s="49">
        <f t="shared" ref="ARO10:ARO11" si="1150">ARO$2*ARF10</f>
        <v>-77.298424426250492</v>
      </c>
      <c r="ARP10" s="49">
        <f>ARP$2*ARF10</f>
        <v>-435.54370104747835</v>
      </c>
      <c r="ARQ10" s="49"/>
      <c r="ARR10" s="49">
        <f>ARE10+SUM(ARH10:ARP10)</f>
        <v>109217.07172794614</v>
      </c>
      <c r="ARS10" s="56">
        <f>ARR10/ARR13</f>
        <v>8.5795011908941676E-2</v>
      </c>
      <c r="ART10" s="53"/>
      <c r="ARU10" s="50">
        <f>ARU$2*ARS10</f>
        <v>160.06517986815521</v>
      </c>
      <c r="ARV10" s="50"/>
      <c r="ARW10" s="50"/>
      <c r="ARX10" s="49">
        <v>20000</v>
      </c>
      <c r="ARY10" s="49">
        <f>ARY$2*ARS10</f>
        <v>-246.83396516226338</v>
      </c>
      <c r="ARZ10" s="49">
        <f>ARZ$2*ARS10</f>
        <v>161.59061517989619</v>
      </c>
      <c r="ASA10" s="49">
        <f t="shared" ref="ASA10:ASA11" si="1151">ASA$2*ARS10</f>
        <v>74.047100928250302</v>
      </c>
      <c r="ASB10" s="49">
        <f t="shared" ref="ASB10:ASB11" si="1152">ASB$2*ARS10</f>
        <v>-72.7824824527125</v>
      </c>
      <c r="ASC10" s="49">
        <f>ASC$2*ARS10</f>
        <v>2374.2782903162656</v>
      </c>
      <c r="ASD10" s="49"/>
      <c r="ASE10" s="49">
        <f>ARR10+SUM(ARU10:ASC10)</f>
        <v>131667.43646662374</v>
      </c>
      <c r="ASF10" s="56">
        <f>ASE10/ASE13</f>
        <v>9.9630242027244617E-2</v>
      </c>
      <c r="ASG10" s="53"/>
      <c r="ASH10" s="50">
        <f>ASH$2*ASF10</f>
        <v>157.43471214903167</v>
      </c>
      <c r="ASI10" s="50"/>
      <c r="ASJ10" s="50"/>
      <c r="ASK10" s="49">
        <f>40000+35087.4</f>
        <v>75087.399999999994</v>
      </c>
      <c r="ASL10" s="49">
        <f>ASL$2*ASF10</f>
        <v>-158.00459713342752</v>
      </c>
      <c r="ASM10" s="49">
        <f>ASM$2*ASF10</f>
        <v>163.75625100566035</v>
      </c>
      <c r="ASN10" s="49">
        <f t="shared" ref="ASN10:ASN11" si="1153">ASN$2*ASF10</f>
        <v>0</v>
      </c>
      <c r="ASO10" s="49">
        <f t="shared" ref="ASO10:ASO11" si="1154">ASO$2*ASF10</f>
        <v>-87.743357850974064</v>
      </c>
      <c r="ASP10" s="49">
        <f>ASP$2*ASF10</f>
        <v>1061.2364305137028</v>
      </c>
      <c r="ASQ10" s="49">
        <f>ASE10+SUM(ASH10:ASP10)</f>
        <v>207891.51590530772</v>
      </c>
    </row>
    <row r="11" spans="1:1187" s="45" customFormat="1" x14ac:dyDescent="0.45">
      <c r="A11" s="45" t="s">
        <v>34</v>
      </c>
      <c r="B11" s="42">
        <v>318593.19070218515</v>
      </c>
      <c r="C11" s="43">
        <f t="shared" si="90"/>
        <v>0.15954017119994679</v>
      </c>
      <c r="D11" s="42"/>
      <c r="E11" s="42">
        <f>E$2*C11</f>
        <v>0</v>
      </c>
      <c r="F11" s="42">
        <f>F2</f>
        <v>0</v>
      </c>
      <c r="G11" s="42">
        <f t="shared" si="864"/>
        <v>0</v>
      </c>
      <c r="H11" s="42">
        <f t="shared" ref="H11" si="1155">H$2*C11</f>
        <v>549.68608745914469</v>
      </c>
      <c r="I11" s="42">
        <f t="shared" si="865"/>
        <v>1501.6399533852591</v>
      </c>
      <c r="J11" s="42">
        <f t="shared" si="866"/>
        <v>-212.39582991848914</v>
      </c>
      <c r="K11" s="42">
        <f t="shared" si="867"/>
        <v>20590.02156641518</v>
      </c>
      <c r="L11" s="42">
        <f>B11+SUM(E11:K11)</f>
        <v>341022.14247952623</v>
      </c>
      <c r="M11" s="43">
        <f t="shared" si="687"/>
        <v>0.15954017062075795</v>
      </c>
      <c r="N11" s="42"/>
      <c r="O11" s="42">
        <f>O$2*M11</f>
        <v>0</v>
      </c>
      <c r="P11" s="42">
        <f>P2</f>
        <v>-721.93</v>
      </c>
      <c r="Q11" s="42">
        <f t="shared" si="868"/>
        <v>0</v>
      </c>
      <c r="R11" s="42">
        <f t="shared" ref="R11" si="1156">R$2*M11</f>
        <v>456.55770166712927</v>
      </c>
      <c r="S11" s="42">
        <f t="shared" si="869"/>
        <v>-282.8471730918356</v>
      </c>
      <c r="T11" s="42">
        <f t="shared" si="870"/>
        <v>-223.69127322736472</v>
      </c>
      <c r="U11" s="42">
        <f t="shared" si="871"/>
        <v>8528.7989513519697</v>
      </c>
      <c r="V11" s="42">
        <f>L11+SUM(O11:U11)</f>
        <v>348779.03068622615</v>
      </c>
      <c r="W11" s="46">
        <f>V11/V13</f>
        <v>0.15926310912787225</v>
      </c>
      <c r="X11" s="42"/>
      <c r="Y11" s="42">
        <f>Y$2*W11</f>
        <v>513.04380922016253</v>
      </c>
      <c r="Z11" s="42"/>
      <c r="AA11" s="42">
        <f>AA2</f>
        <v>0</v>
      </c>
      <c r="AB11" s="42">
        <f t="shared" si="872"/>
        <v>-511.82544643533436</v>
      </c>
      <c r="AC11" s="42">
        <f t="shared" ref="AC11" si="1157">AC$2*W11</f>
        <v>720.20370578715119</v>
      </c>
      <c r="AD11" s="42">
        <f t="shared" si="873"/>
        <v>-1.2183627848282228</v>
      </c>
      <c r="AE11" s="42">
        <f t="shared" si="874"/>
        <v>-227.47709139843121</v>
      </c>
      <c r="AF11" s="42">
        <f t="shared" si="875"/>
        <v>-3765.8510689898289</v>
      </c>
      <c r="AG11" s="42">
        <f>V11+SUM(Y11:AF11)</f>
        <v>345505.90623162506</v>
      </c>
      <c r="AH11" s="46">
        <f>AG11/AG13</f>
        <v>0.16066105549337029</v>
      </c>
      <c r="AI11" s="42"/>
      <c r="AJ11" s="42">
        <f>AJ$2*AH11</f>
        <v>0</v>
      </c>
      <c r="AK11" s="42"/>
      <c r="AL11" s="42">
        <f>AL2</f>
        <v>0</v>
      </c>
      <c r="AM11" s="42">
        <f t="shared" si="876"/>
        <v>-0.41289891261796163</v>
      </c>
      <c r="AN11" s="42">
        <f t="shared" ref="AN11" si="1158">AN$2*AH11</f>
        <v>1813.2319185720614</v>
      </c>
      <c r="AO11" s="42">
        <f t="shared" si="877"/>
        <v>4627.3838194783748</v>
      </c>
      <c r="AP11" s="42">
        <f t="shared" si="878"/>
        <v>-226.30716276796136</v>
      </c>
      <c r="AQ11" s="42">
        <f t="shared" si="879"/>
        <v>8554.5376748627805</v>
      </c>
      <c r="AR11" s="42">
        <f>AG11+SUM(AJ11:AQ11)</f>
        <v>360274.33958285768</v>
      </c>
      <c r="AS11" s="46">
        <f>AR11/AR13</f>
        <v>0.16066105608167058</v>
      </c>
      <c r="AT11" s="42"/>
      <c r="AU11" s="42">
        <f>AU$2*AS11</f>
        <v>0</v>
      </c>
      <c r="AV11" s="42"/>
      <c r="AW11" s="42">
        <f>AW2</f>
        <v>-1947.95</v>
      </c>
      <c r="AX11" s="42">
        <f t="shared" si="880"/>
        <v>0</v>
      </c>
      <c r="AY11" s="42">
        <f t="shared" ref="AY11" si="1159">AY$2*AS11</f>
        <v>566.0635253347931</v>
      </c>
      <c r="AZ11" s="42">
        <f t="shared" si="881"/>
        <v>353.35471352490464</v>
      </c>
      <c r="BA11" s="42">
        <f t="shared" si="882"/>
        <v>-233.69114573415476</v>
      </c>
      <c r="BB11" s="42">
        <f t="shared" si="883"/>
        <v>2677.3056434723435</v>
      </c>
      <c r="BC11" s="42">
        <f>AR11+SUM(AU11:BB11)</f>
        <v>361689.42231945554</v>
      </c>
      <c r="BD11" s="46">
        <f>BC11/BC13</f>
        <v>0.15993806761092866</v>
      </c>
      <c r="BE11" s="42"/>
      <c r="BF11" s="42">
        <f>BF$2*BD11</f>
        <v>0</v>
      </c>
      <c r="BG11" s="42"/>
      <c r="BH11" s="42">
        <f>BH2</f>
        <v>0</v>
      </c>
      <c r="BI11" s="42">
        <f t="shared" si="884"/>
        <v>0</v>
      </c>
      <c r="BJ11" s="42">
        <f t="shared" ref="BJ11" si="1160">BJ$2*BD11</f>
        <v>471.56939544744256</v>
      </c>
      <c r="BK11" s="42">
        <f t="shared" si="885"/>
        <v>0</v>
      </c>
      <c r="BL11" s="42">
        <f t="shared" si="886"/>
        <v>-234.15732788578009</v>
      </c>
      <c r="BM11" s="42">
        <f t="shared" si="887"/>
        <v>7214.6686831908464</v>
      </c>
      <c r="BN11" s="42">
        <f>BC11+SUM(BF11:BM11)</f>
        <v>369141.50307020807</v>
      </c>
      <c r="BO11" s="46">
        <f>BN11/BN13</f>
        <v>0.15993806790311285</v>
      </c>
      <c r="BP11" s="42"/>
      <c r="BQ11" s="42">
        <f>BQ$2*BO11</f>
        <v>2626.7908396271446</v>
      </c>
      <c r="BR11" s="42"/>
      <c r="BS11" s="44">
        <f>BS2</f>
        <v>-544.97</v>
      </c>
      <c r="BT11" s="44">
        <f t="shared" si="888"/>
        <v>-2610.7330576096724</v>
      </c>
      <c r="BU11" s="44">
        <f t="shared" ref="BU11" si="1161">BU$2*BO11</f>
        <v>517.61876481959735</v>
      </c>
      <c r="BV11" s="44">
        <f t="shared" si="889"/>
        <v>1832.7239225790538</v>
      </c>
      <c r="BW11" s="44">
        <f t="shared" si="890"/>
        <v>-237.88388529569488</v>
      </c>
      <c r="BX11" s="44">
        <f t="shared" si="891"/>
        <v>2054.6715787888829</v>
      </c>
      <c r="BY11" s="44">
        <f>BN11+SUM(BQ11:BX11)</f>
        <v>372779.72123311739</v>
      </c>
      <c r="BZ11" s="46">
        <f>BY11/BY13</f>
        <v>0.1597418896999151</v>
      </c>
      <c r="CA11" s="42"/>
      <c r="CB11" s="42">
        <f>CB$2*BZ11</f>
        <v>0</v>
      </c>
      <c r="CC11" s="42"/>
      <c r="CD11" s="44">
        <f>CD2</f>
        <v>0</v>
      </c>
      <c r="CE11" s="44">
        <f t="shared" si="892"/>
        <v>0</v>
      </c>
      <c r="CF11" s="44">
        <f t="shared" ref="CF11" si="1162">CF$2*BZ11</f>
        <v>490.60408390307026</v>
      </c>
      <c r="CG11" s="44">
        <f t="shared" si="893"/>
        <v>0</v>
      </c>
      <c r="CH11" s="44">
        <f t="shared" si="894"/>
        <v>-239.63679583332765</v>
      </c>
      <c r="CI11" s="44">
        <f t="shared" si="895"/>
        <v>10610.724034967305</v>
      </c>
      <c r="CJ11" s="44">
        <f>BY11+SUM(CB11:CI11)</f>
        <v>383641.41255615442</v>
      </c>
      <c r="CK11" s="46">
        <f>CJ11/CJ13</f>
        <v>0.15974188974562917</v>
      </c>
      <c r="CL11" s="42"/>
      <c r="CM11" s="42">
        <f>CM$2*CK11</f>
        <v>26097.963822960653</v>
      </c>
      <c r="CN11" s="42"/>
      <c r="CO11" s="44">
        <f>CO2</f>
        <v>-764.97</v>
      </c>
      <c r="CP11" s="44">
        <f t="shared" si="896"/>
        <v>-26097.963822960653</v>
      </c>
      <c r="CQ11" s="44">
        <f t="shared" ref="CQ11" si="1163">CQ$2*CK11</f>
        <v>538.03943820343318</v>
      </c>
      <c r="CR11" s="44">
        <f t="shared" si="897"/>
        <v>3332.147131081234</v>
      </c>
      <c r="CS11" s="44">
        <f t="shared" si="898"/>
        <v>-244.98335695169177</v>
      </c>
      <c r="CT11" s="44">
        <f t="shared" si="899"/>
        <v>-8144.5920034761612</v>
      </c>
      <c r="CU11" s="44">
        <f>CJ11+SUM(CM11:CT11)</f>
        <v>378357.05376501125</v>
      </c>
      <c r="CV11" s="46">
        <f>CU11/CU13</f>
        <v>0.15947097040780298</v>
      </c>
      <c r="CW11" s="42"/>
      <c r="CX11" s="42">
        <f>CX$2*CV11</f>
        <v>1095.6756016711877</v>
      </c>
      <c r="CY11" s="42"/>
      <c r="CZ11" s="44">
        <f>CZ2</f>
        <v>0</v>
      </c>
      <c r="DA11" s="44">
        <f t="shared" si="900"/>
        <v>-1096.3900316186148</v>
      </c>
      <c r="DB11" s="44">
        <f t="shared" ref="DB11" si="1164">DB$2*CV11</f>
        <v>1099.9781284527903</v>
      </c>
      <c r="DC11" s="44">
        <f t="shared" si="901"/>
        <v>0</v>
      </c>
      <c r="DD11" s="44">
        <f t="shared" si="902"/>
        <v>-242.2507564367894</v>
      </c>
      <c r="DE11" s="44">
        <f t="shared" si="903"/>
        <v>-5280.5590536941727</v>
      </c>
      <c r="DF11" s="44">
        <f>CU11+SUM(CX11:DE11)</f>
        <v>373933.50765338563</v>
      </c>
      <c r="DG11" s="46">
        <f>DF11/DF13</f>
        <v>0.159470971851738</v>
      </c>
      <c r="DH11" s="42"/>
      <c r="DI11" s="42">
        <f>DI$2*DG11</f>
        <v>512.00228635634562</v>
      </c>
      <c r="DJ11" s="42">
        <v>56629.35</v>
      </c>
      <c r="DK11" s="44">
        <f>DK2</f>
        <v>0</v>
      </c>
      <c r="DL11" s="44">
        <f t="shared" si="904"/>
        <v>-512.00228635634562</v>
      </c>
      <c r="DM11" s="44">
        <f t="shared" ref="DM11" si="1165">DM$2*DG11</f>
        <v>512.00228635634562</v>
      </c>
      <c r="DN11" s="44">
        <f t="shared" si="905"/>
        <v>0</v>
      </c>
      <c r="DO11" s="44">
        <f t="shared" si="906"/>
        <v>-240.03889625067308</v>
      </c>
      <c r="DP11" s="44">
        <f t="shared" si="907"/>
        <v>-3920.6305212985048</v>
      </c>
      <c r="DQ11" s="44">
        <f>DF11+SUM(DI11:DP11)</f>
        <v>426914.1905221928</v>
      </c>
      <c r="DR11" s="46">
        <f>DQ11/DQ13</f>
        <v>0.18385959536198515</v>
      </c>
      <c r="DS11" s="42"/>
      <c r="DT11" s="42">
        <f>DT$2*DR11</f>
        <v>716.38501158057807</v>
      </c>
      <c r="DU11" s="42"/>
      <c r="DV11" s="44">
        <f>DV2</f>
        <v>0</v>
      </c>
      <c r="DW11" s="44">
        <f t="shared" si="908"/>
        <v>-662.67043079557402</v>
      </c>
      <c r="DX11" s="44">
        <f t="shared" ref="DX11" si="1166">DX$2*DR11</f>
        <v>717.85037255561315</v>
      </c>
      <c r="DY11" s="44">
        <f t="shared" si="909"/>
        <v>1052.9969973652542</v>
      </c>
      <c r="DZ11" s="44">
        <f t="shared" si="910"/>
        <v>-274.64578635982616</v>
      </c>
      <c r="EA11" s="44">
        <f t="shared" si="911"/>
        <v>-23675.554129863987</v>
      </c>
      <c r="EB11" s="44"/>
      <c r="EC11" s="44">
        <f>DQ11+SUM(DT11:EA11)</f>
        <v>404788.55255667487</v>
      </c>
      <c r="ED11" s="46">
        <f>EC11/EC13</f>
        <v>0.18385959578202946</v>
      </c>
      <c r="EE11" s="42"/>
      <c r="EF11" s="42">
        <f>EF$2*ED11</f>
        <v>663.54192679351308</v>
      </c>
      <c r="EG11" s="42"/>
      <c r="EH11" s="44">
        <f>EH2</f>
        <v>0</v>
      </c>
      <c r="EI11" s="44">
        <f t="shared" si="912"/>
        <v>-663.54192679351308</v>
      </c>
      <c r="EJ11" s="44">
        <f t="shared" ref="EJ11" si="1167">EJ$2*ED11</f>
        <v>690.40749092918315</v>
      </c>
      <c r="EK11" s="44">
        <f t="shared" si="913"/>
        <v>28.582812760274301</v>
      </c>
      <c r="EL11" s="44">
        <f t="shared" si="914"/>
        <v>-263.58295510907521</v>
      </c>
      <c r="EM11" s="44">
        <f t="shared" si="915"/>
        <v>-27620.195622001949</v>
      </c>
      <c r="EN11" s="44">
        <f>EC11+SUM(EF11:EM11)</f>
        <v>377623.76428325329</v>
      </c>
      <c r="EO11" s="46">
        <f>EN11/EN13</f>
        <v>0.18385959567374818</v>
      </c>
      <c r="EP11" s="42"/>
      <c r="EQ11" s="42">
        <f>EQ$2*EO11</f>
        <v>659.01162596532913</v>
      </c>
      <c r="ER11" s="42"/>
      <c r="ES11" s="44">
        <f>ES2</f>
        <v>-3887.72</v>
      </c>
      <c r="ET11" s="44">
        <f t="shared" si="916"/>
        <v>-659.01162596532913</v>
      </c>
      <c r="EU11" s="44">
        <f t="shared" ref="EU11" si="1168">EU$2*EO11</f>
        <v>630.87926923128884</v>
      </c>
      <c r="EV11" s="44">
        <f t="shared" si="917"/>
        <v>-29.233675712125962</v>
      </c>
      <c r="EW11" s="44">
        <f t="shared" si="918"/>
        <v>-250.00124662142235</v>
      </c>
      <c r="EX11" s="44">
        <f t="shared" si="919"/>
        <v>29856.02205752203</v>
      </c>
      <c r="EY11" s="44">
        <f>EN11+SUM(EQ11:EX11)</f>
        <v>403943.71068767307</v>
      </c>
      <c r="EZ11" s="46">
        <f>EY11/EY13</f>
        <v>0.1824266579079146</v>
      </c>
      <c r="FA11" s="42"/>
      <c r="FB11" s="42">
        <f>FB$2*EZ11</f>
        <v>863.82488625897804</v>
      </c>
      <c r="FC11" s="42"/>
      <c r="FD11" s="44">
        <f>FD2</f>
        <v>0</v>
      </c>
      <c r="FE11" s="44">
        <f t="shared" si="920"/>
        <v>-1688.415271201701</v>
      </c>
      <c r="FF11" s="44">
        <f t="shared" ref="FF11" si="1169">FF$2*EZ11</f>
        <v>774.70399107122455</v>
      </c>
      <c r="FG11" s="44">
        <f t="shared" si="921"/>
        <v>215.81073630506296</v>
      </c>
      <c r="FH11" s="44">
        <f t="shared" si="922"/>
        <v>-262.68344178792256</v>
      </c>
      <c r="FI11" s="44">
        <f t="shared" si="923"/>
        <v>-5796.7511720837338</v>
      </c>
      <c r="FJ11" s="44">
        <f>EY11+SUM(FB11:FI11)</f>
        <v>398050.20041623496</v>
      </c>
      <c r="FK11" s="46">
        <f>FJ11/FJ13</f>
        <v>0.18388099738809591</v>
      </c>
      <c r="FL11" s="42"/>
      <c r="FM11" s="42">
        <f>FM$2*FK11</f>
        <v>2179.0486609681006</v>
      </c>
      <c r="FN11" s="42"/>
      <c r="FO11" s="44">
        <f>FO2</f>
        <v>0</v>
      </c>
      <c r="FP11" s="44">
        <f t="shared" si="924"/>
        <v>-2180.7863363934184</v>
      </c>
      <c r="FQ11" s="44">
        <f t="shared" ref="FQ11" si="1170">FQ$2*FK11</f>
        <v>3193.0144508154085</v>
      </c>
      <c r="FR11" s="44">
        <f t="shared" si="925"/>
        <v>1755.5413030237337</v>
      </c>
      <c r="FS11" s="44">
        <f t="shared" si="926"/>
        <v>-260.22103226373781</v>
      </c>
      <c r="FT11" s="44">
        <f t="shared" si="927"/>
        <v>-7089.1548982533914</v>
      </c>
      <c r="FU11" s="44">
        <f>FJ11+SUM(FM11:FT11)</f>
        <v>395647.64256413165</v>
      </c>
      <c r="FV11" s="46">
        <f>FU11/FU13</f>
        <v>0.18536775833351515</v>
      </c>
      <c r="FW11" s="42"/>
      <c r="FX11" s="42">
        <f>FX$2*FV11</f>
        <v>1854.8138876937358</v>
      </c>
      <c r="FY11" s="42"/>
      <c r="FZ11" s="44">
        <f>FZ2</f>
        <v>0</v>
      </c>
      <c r="GA11" s="44">
        <f t="shared" si="928"/>
        <v>-1854.8138876937358</v>
      </c>
      <c r="GB11" s="44">
        <f t="shared" ref="GB11" si="1171">GB$2*FV11</f>
        <v>834.40145161940177</v>
      </c>
      <c r="GC11" s="44">
        <f t="shared" si="929"/>
        <v>1202.6789918109296</v>
      </c>
      <c r="GD11" s="44">
        <f t="shared" si="930"/>
        <v>-259.51486166692121</v>
      </c>
      <c r="GE11" s="44">
        <f t="shared" si="931"/>
        <v>18924.650452954065</v>
      </c>
      <c r="GF11" s="44">
        <f>FU11+SUM(FX11:GE11)</f>
        <v>416349.8585988491</v>
      </c>
      <c r="GG11" s="46">
        <f>GF11/GF13</f>
        <v>0.18536775881815248</v>
      </c>
      <c r="GH11" s="42"/>
      <c r="GI11" s="42">
        <f>GI$2*GG11</f>
        <v>656.92480047565061</v>
      </c>
      <c r="GJ11" s="42"/>
      <c r="GK11" s="44">
        <f>GK2</f>
        <v>0</v>
      </c>
      <c r="GL11" s="44">
        <f t="shared" si="932"/>
        <v>-658.92677227088654</v>
      </c>
      <c r="GM11" s="44">
        <f t="shared" ref="GM11" si="1172">GM$2*GG11</f>
        <v>658.92677227088654</v>
      </c>
      <c r="GN11" s="44">
        <f t="shared" si="933"/>
        <v>0</v>
      </c>
      <c r="GO11" s="44">
        <f t="shared" si="934"/>
        <v>-269.86579799781907</v>
      </c>
      <c r="GP11" s="44">
        <f t="shared" si="935"/>
        <v>11658.039720613544</v>
      </c>
      <c r="GQ11" s="44">
        <f>GF11+SUM(GI11:GP11)</f>
        <v>428394.95732194046</v>
      </c>
      <c r="GR11" s="46">
        <f>GQ11/GQ13</f>
        <v>0.18536775814521611</v>
      </c>
      <c r="GS11" s="42"/>
      <c r="GT11" s="42">
        <f>GT$2*GR11</f>
        <v>894.59406919672028</v>
      </c>
      <c r="GU11" s="42"/>
      <c r="GV11" s="44">
        <f>GV2</f>
        <v>-1904.8</v>
      </c>
      <c r="GW11" s="44">
        <f t="shared" si="936"/>
        <v>-896.67389544310959</v>
      </c>
      <c r="GX11" s="44">
        <f t="shared" ref="GX11" si="1173">GX$2*GR11</f>
        <v>736.12317275837495</v>
      </c>
      <c r="GY11" s="44">
        <f t="shared" si="937"/>
        <v>1820.4856306786787</v>
      </c>
      <c r="GZ11" s="44">
        <f t="shared" si="938"/>
        <v>-322.23033501657352</v>
      </c>
      <c r="HA11" s="44">
        <f t="shared" si="939"/>
        <v>1733.637128632482</v>
      </c>
      <c r="HB11" s="44">
        <f>GQ11+SUM(GT11:HA11)</f>
        <v>430456.09309274703</v>
      </c>
      <c r="HC11" s="46">
        <f>HB11/HB13</f>
        <v>0.18607985290619283</v>
      </c>
      <c r="HD11" s="42"/>
      <c r="HE11" s="42">
        <f>HE$2*HC11</f>
        <v>623.13862901667142</v>
      </c>
      <c r="HF11" s="42"/>
      <c r="HG11" s="44">
        <f>HG2</f>
        <v>-4950</v>
      </c>
      <c r="HH11" s="44">
        <f t="shared" si="940"/>
        <v>-623.13862901667142</v>
      </c>
      <c r="HI11" s="44">
        <f t="shared" ref="HI11" si="1174">HI$2*HC11</f>
        <v>623.13862901667142</v>
      </c>
      <c r="HJ11" s="44">
        <f t="shared" si="941"/>
        <v>0</v>
      </c>
      <c r="HK11" s="44">
        <f t="shared" si="942"/>
        <v>-277.15477611259985</v>
      </c>
      <c r="HL11" s="44">
        <f t="shared" si="943"/>
        <v>-2681.6544449855455</v>
      </c>
      <c r="HM11" s="44">
        <f>HB11+SUM(HE11:HL11)</f>
        <v>423170.42250066553</v>
      </c>
      <c r="HN11" s="46">
        <f>HM11/HM13</f>
        <v>0.18432493922640944</v>
      </c>
      <c r="HO11" s="42"/>
      <c r="HP11" s="42">
        <f>HP$2*HN11</f>
        <v>1832.2562528886315</v>
      </c>
      <c r="HQ11" s="42"/>
      <c r="HR11" s="44">
        <f>HR2</f>
        <v>-430.99</v>
      </c>
      <c r="HS11" s="44">
        <f t="shared" si="944"/>
        <v>-1898.1763809041722</v>
      </c>
      <c r="HT11" s="44">
        <f t="shared" ref="HT11" si="1175">HT$2*HN11</f>
        <v>887.58172310632176</v>
      </c>
      <c r="HU11" s="44">
        <f t="shared" si="945"/>
        <v>-26.48012076926598</v>
      </c>
      <c r="HV11" s="44">
        <f t="shared" si="946"/>
        <v>-272.92993751254448</v>
      </c>
      <c r="HW11" s="44">
        <f t="shared" si="947"/>
        <v>-21923.164048485603</v>
      </c>
      <c r="HX11" s="44">
        <f>HM11+SUM(HP11:HW11)</f>
        <v>401338.51998898888</v>
      </c>
      <c r="HY11" s="46">
        <f>HX11/HX13</f>
        <v>0.18416362284111784</v>
      </c>
      <c r="HZ11" s="42"/>
      <c r="IA11" s="42">
        <f>IA$2*HY11</f>
        <v>1179.6398281102679</v>
      </c>
      <c r="IB11" s="42"/>
      <c r="IC11" s="44">
        <f>IC2</f>
        <v>-1782.65</v>
      </c>
      <c r="ID11" s="44">
        <f t="shared" si="948"/>
        <v>-995.47620526915</v>
      </c>
      <c r="IE11" s="44">
        <f t="shared" ref="IE11" si="1176">IE$2*HY11</f>
        <v>995.47620526915</v>
      </c>
      <c r="IF11" s="44">
        <f t="shared" si="949"/>
        <v>24.090443503846625</v>
      </c>
      <c r="IG11" s="44">
        <f t="shared" si="950"/>
        <v>-261.95802040166285</v>
      </c>
      <c r="IH11" s="44">
        <f t="shared" si="951"/>
        <v>12328.975537088223</v>
      </c>
      <c r="II11" s="44">
        <f>HX11+SUM(IA11:IH11)</f>
        <v>412826.61777728953</v>
      </c>
      <c r="IJ11" s="46">
        <f>II11/II13</f>
        <v>0.18493586785761659</v>
      </c>
      <c r="IK11" s="42"/>
      <c r="IL11" s="42">
        <f>IL$2*IJ11</f>
        <v>737.64075061292533</v>
      </c>
      <c r="IM11" s="42"/>
      <c r="IN11" s="44">
        <f>IN2</f>
        <v>0</v>
      </c>
      <c r="IO11" s="44">
        <f t="shared" si="952"/>
        <v>-737.64075061292533</v>
      </c>
      <c r="IP11" s="44">
        <f t="shared" ref="IP11" si="1177">IP$2*IJ11</f>
        <v>737.64075061292533</v>
      </c>
      <c r="IQ11" s="44">
        <f t="shared" si="953"/>
        <v>-185.18922999658153</v>
      </c>
      <c r="IR11" s="44">
        <f t="shared" si="954"/>
        <v>-267.96097637361498</v>
      </c>
      <c r="IS11" s="44">
        <f t="shared" si="955"/>
        <v>2749.96861466258</v>
      </c>
      <c r="IT11" s="44">
        <f>II11+SUM(IL11:IS11)</f>
        <v>415861.07693619485</v>
      </c>
      <c r="IU11" s="46">
        <f>IT11/IT13</f>
        <v>0.18493586768230705</v>
      </c>
      <c r="IV11" s="42"/>
      <c r="IW11" s="42">
        <f>IW$2*IU11</f>
        <v>2005.1486517586459</v>
      </c>
      <c r="IX11" s="42"/>
      <c r="IY11" s="44">
        <f>IY2</f>
        <v>0</v>
      </c>
      <c r="IZ11" s="44">
        <f t="shared" si="956"/>
        <v>-2008.3110550960134</v>
      </c>
      <c r="JA11" s="44">
        <f t="shared" ref="JA11" si="1178">JA$2*IU11</f>
        <v>607.69926120406092</v>
      </c>
      <c r="JB11" s="44">
        <f t="shared" si="957"/>
        <v>318.70183013559654</v>
      </c>
      <c r="JC11" s="44">
        <f t="shared" si="958"/>
        <v>-269.47745023459692</v>
      </c>
      <c r="JD11" s="44">
        <f t="shared" si="959"/>
        <v>6284.4203799504394</v>
      </c>
      <c r="JE11" s="44"/>
      <c r="JF11" s="44">
        <v>422799.26</v>
      </c>
      <c r="JG11" s="46">
        <f>JF11/JF13</f>
        <v>0.18493586849825994</v>
      </c>
      <c r="JH11" s="42"/>
      <c r="JI11" s="42">
        <f>JI$2*JG11</f>
        <v>736.69758023887346</v>
      </c>
      <c r="JJ11" s="42"/>
      <c r="JK11" s="44">
        <f>JK2</f>
        <v>0</v>
      </c>
      <c r="JL11" s="44">
        <f t="shared" si="960"/>
        <v>-736.51264437037514</v>
      </c>
      <c r="JM11" s="44">
        <f t="shared" ref="JM11" si="1179">JM$2*JG11</f>
        <v>736.51264437037514</v>
      </c>
      <c r="JN11" s="44">
        <f t="shared" si="961"/>
        <v>15.895237897425442</v>
      </c>
      <c r="JO11" s="44">
        <f t="shared" si="962"/>
        <v>-272.94684831658185</v>
      </c>
      <c r="JP11" s="44">
        <f t="shared" si="963"/>
        <v>8349.3089018843675</v>
      </c>
      <c r="JQ11" s="44">
        <f>JF11+SUM(JI11:JP11)</f>
        <v>431628.21487170411</v>
      </c>
      <c r="JR11" s="46">
        <f>JQ11/JQ13</f>
        <v>0.18493586849825991</v>
      </c>
      <c r="JS11" s="42"/>
      <c r="JT11" s="42">
        <f>JT$2*JR11</f>
        <v>564.82188277396051</v>
      </c>
      <c r="JU11" s="42"/>
      <c r="JV11" s="44">
        <f>JV2</f>
        <v>0</v>
      </c>
      <c r="JW11" s="44">
        <f t="shared" si="964"/>
        <v>-564.82188277396051</v>
      </c>
      <c r="JX11" s="44">
        <f t="shared" ref="JX11" si="1180">JX$2*JR11</f>
        <v>564.82188277396051</v>
      </c>
      <c r="JY11" s="44">
        <f t="shared" si="965"/>
        <v>0</v>
      </c>
      <c r="JZ11" s="44">
        <f t="shared" si="966"/>
        <v>-277.36126749763525</v>
      </c>
      <c r="KA11" s="44">
        <f t="shared" si="967"/>
        <v>-3683.5970133567807</v>
      </c>
      <c r="KB11" s="44">
        <f>JQ11+SUM(JT11:KA11)</f>
        <v>428232.07847362367</v>
      </c>
      <c r="KC11" s="46">
        <f>KB11/KB13</f>
        <v>0.18493586849825991</v>
      </c>
      <c r="KD11" s="42"/>
      <c r="KE11" s="42">
        <f>KE$2*KC11</f>
        <v>889.78009474699286</v>
      </c>
      <c r="KF11" s="42"/>
      <c r="KG11" s="44">
        <f>KG2</f>
        <v>-6274.61</v>
      </c>
      <c r="KH11" s="44">
        <f t="shared" si="968"/>
        <v>-891.99192773423215</v>
      </c>
      <c r="KI11" s="44">
        <f t="shared" ref="KI11" si="1181">KI$2*KC11</f>
        <v>891.99192773423215</v>
      </c>
      <c r="KJ11" s="44">
        <f t="shared" si="969"/>
        <v>-170.26675540897793</v>
      </c>
      <c r="KK11" s="44">
        <f t="shared" si="970"/>
        <v>-275.66170686613623</v>
      </c>
      <c r="KL11" s="44">
        <f t="shared" si="971"/>
        <v>3860.1349440665349</v>
      </c>
      <c r="KM11" s="44"/>
      <c r="KN11" s="44">
        <f>KB11+SUM(KE11:KL11)</f>
        <v>426261.4550501621</v>
      </c>
      <c r="KO11" s="46">
        <f>KN11/KN13</f>
        <v>0.18415456395441054</v>
      </c>
      <c r="KP11" s="42"/>
      <c r="KQ11" s="42">
        <f>KQ$2*KO11</f>
        <v>608.6750309646759</v>
      </c>
      <c r="KR11" s="42"/>
      <c r="KS11" s="44">
        <f>KS2</f>
        <v>-641.29999999999995</v>
      </c>
      <c r="KT11" s="44">
        <f t="shared" si="972"/>
        <v>-589.86548380237241</v>
      </c>
      <c r="KU11" s="44">
        <f t="shared" ref="KU11" si="1182">KU$2*KO11</f>
        <v>3435.3002640137138</v>
      </c>
      <c r="KV11" s="44">
        <f t="shared" si="973"/>
        <v>3638.7358108141516</v>
      </c>
      <c r="KW11" s="44">
        <f t="shared" si="974"/>
        <v>-274.41608193102536</v>
      </c>
      <c r="KX11" s="44">
        <f t="shared" si="975"/>
        <v>61.934862949147352</v>
      </c>
      <c r="KY11" s="49">
        <f>KN11+SUM(KQ11:KX11)</f>
        <v>432500.51945317036</v>
      </c>
      <c r="KZ11" s="56">
        <f>KY11/KY13</f>
        <v>0.18534098530842144</v>
      </c>
      <c r="LA11" s="55"/>
      <c r="LB11" s="50">
        <f>LB$2*KZ11</f>
        <v>0</v>
      </c>
      <c r="LC11" s="50"/>
      <c r="LD11" s="49">
        <f>LD2</f>
        <v>-1982.5</v>
      </c>
      <c r="LE11" s="49">
        <f t="shared" si="976"/>
        <v>2.2166781842887207</v>
      </c>
      <c r="LF11" s="49">
        <f t="shared" ref="LF11" si="1183">LF$2*KZ11</f>
        <v>844.32085857251388</v>
      </c>
      <c r="LG11" s="49">
        <f t="shared" si="977"/>
        <v>3881.0235516696671</v>
      </c>
      <c r="LH11" s="49">
        <f t="shared" si="978"/>
        <v>-277.93178133894952</v>
      </c>
      <c r="LI11" s="49">
        <f t="shared" si="979"/>
        <v>11464.259232612996</v>
      </c>
      <c r="LJ11" s="49"/>
      <c r="LK11" s="49">
        <f>KY11+SUM(LB11:LI11)</f>
        <v>446431.9079928709</v>
      </c>
      <c r="LL11" s="56">
        <f>LK11/LK13</f>
        <v>0.18467289220769267</v>
      </c>
      <c r="LM11" s="53"/>
      <c r="LN11" s="50">
        <f>LN$2*LL11</f>
        <v>0</v>
      </c>
      <c r="LO11" s="50"/>
      <c r="LP11" s="49">
        <f>LP2</f>
        <v>0</v>
      </c>
      <c r="LQ11" s="49">
        <f t="shared" si="980"/>
        <v>882.2747425222517</v>
      </c>
      <c r="LR11" s="49">
        <f t="shared" ref="LR11" si="1184">LR$2*LL11</f>
        <v>573.03259760478204</v>
      </c>
      <c r="LS11" s="49">
        <f t="shared" si="981"/>
        <v>2858.8028536162774</v>
      </c>
      <c r="LT11" s="49">
        <f t="shared" si="982"/>
        <v>-284.67511006708031</v>
      </c>
      <c r="LU11" s="49">
        <f t="shared" si="983"/>
        <v>-2012.4765362911751</v>
      </c>
      <c r="LV11" s="49"/>
      <c r="LW11" s="49">
        <f>LK11+SUM(LN11:LU11)</f>
        <v>448448.86654025596</v>
      </c>
      <c r="LX11" s="56">
        <f>LW11/LW13</f>
        <v>0.18467289220769267</v>
      </c>
      <c r="LY11" s="53"/>
      <c r="LZ11" s="50">
        <f>LZ$2*LX11</f>
        <v>0</v>
      </c>
      <c r="MA11" s="50"/>
      <c r="MB11" s="49">
        <f>MB2</f>
        <v>0</v>
      </c>
      <c r="MC11" s="49">
        <f t="shared" si="984"/>
        <v>-3590.7390880500902</v>
      </c>
      <c r="MD11" s="49">
        <f t="shared" ref="MD11" si="1185">MD$2*LX11</f>
        <v>723.36002531968802</v>
      </c>
      <c r="ME11" s="49">
        <f t="shared" si="985"/>
        <v>274.88190659330638</v>
      </c>
      <c r="MF11" s="49">
        <f t="shared" si="986"/>
        <v>-285.68342405853434</v>
      </c>
      <c r="MG11" s="49">
        <f t="shared" si="987"/>
        <v>6999.1875642019677</v>
      </c>
      <c r="MH11" s="49"/>
      <c r="MI11" s="49">
        <f>LW11+SUM(LZ11:MG11)</f>
        <v>452569.87352426228</v>
      </c>
      <c r="MJ11" s="56">
        <f>MI11/MI13</f>
        <v>0.18602978660279187</v>
      </c>
      <c r="MK11" s="53"/>
      <c r="ML11" s="50">
        <f>ML$2*MJ11</f>
        <v>0</v>
      </c>
      <c r="MM11" s="50"/>
      <c r="MN11" s="49">
        <f>MN2</f>
        <v>0</v>
      </c>
      <c r="MO11" s="49">
        <f t="shared" si="988"/>
        <v>0</v>
      </c>
      <c r="MP11" s="49">
        <f t="shared" ref="MP11" si="1186">MP$2*MJ11</f>
        <v>581.65561317521724</v>
      </c>
      <c r="MQ11" s="49">
        <f t="shared" si="989"/>
        <v>12349.470184860778</v>
      </c>
      <c r="MR11" s="49">
        <f t="shared" si="990"/>
        <v>-288.19548510717914</v>
      </c>
      <c r="MS11" s="49">
        <f t="shared" si="991"/>
        <v>-7451.2426534818233</v>
      </c>
      <c r="MT11" s="49"/>
      <c r="MU11" s="49">
        <f>MI11+SUM(ML11:MS11)</f>
        <v>457761.56118370924</v>
      </c>
      <c r="MV11" s="56">
        <f>MU11/MU13</f>
        <v>0.18602978660279185</v>
      </c>
      <c r="MW11" s="53"/>
      <c r="MX11" s="50">
        <f>MX$2*MV11</f>
        <v>0</v>
      </c>
      <c r="MY11" s="50"/>
      <c r="MZ11" s="49">
        <f>MZ2</f>
        <v>0</v>
      </c>
      <c r="NA11" s="49">
        <f t="shared" si="992"/>
        <v>0</v>
      </c>
      <c r="NB11" s="49">
        <f t="shared" ref="NB11" si="1187">NB$2*MV11</f>
        <v>784.73875031588705</v>
      </c>
      <c r="NC11" s="49">
        <f t="shared" si="993"/>
        <v>477.37847659288826</v>
      </c>
      <c r="ND11" s="49">
        <f t="shared" si="994"/>
        <v>-337.29804728098605</v>
      </c>
      <c r="NE11" s="49">
        <f t="shared" si="995"/>
        <v>1376.0493094157891</v>
      </c>
      <c r="NF11" s="49"/>
      <c r="NG11" s="49">
        <f>MU11+SUM(MX11:NE11)</f>
        <v>460062.4296727528</v>
      </c>
      <c r="NH11" s="56">
        <f>NG11/NG13</f>
        <v>0.18602978660279182</v>
      </c>
      <c r="NI11" s="53"/>
      <c r="NJ11" s="50">
        <f>NJ$2*NH11</f>
        <v>0</v>
      </c>
      <c r="NK11" s="50"/>
      <c r="NL11" s="49">
        <f>NL2</f>
        <v>0</v>
      </c>
      <c r="NM11" s="49">
        <f t="shared" si="996"/>
        <v>0</v>
      </c>
      <c r="NN11" s="49">
        <f t="shared" ref="NN11" si="1188">NN$2*NH11</f>
        <v>715.52450791245212</v>
      </c>
      <c r="NO11" s="49">
        <f t="shared" si="997"/>
        <v>131.75931695715937</v>
      </c>
      <c r="NP11" s="49">
        <f t="shared" si="998"/>
        <v>-291.94212500935924</v>
      </c>
      <c r="NQ11" s="49">
        <f t="shared" si="999"/>
        <v>-8709.3490781914406</v>
      </c>
      <c r="NR11" s="49"/>
      <c r="NS11" s="49">
        <f>NG11+SUM(NJ11:NQ11)</f>
        <v>451908.42229442159</v>
      </c>
      <c r="NT11" s="56">
        <f>NS11/NS13</f>
        <v>0.18602978660279182</v>
      </c>
      <c r="NU11" s="53"/>
      <c r="NV11" s="50">
        <f>NV$2*NT11</f>
        <v>0</v>
      </c>
      <c r="NW11" s="50"/>
      <c r="NX11" s="49">
        <f>NX2</f>
        <v>-7243.71</v>
      </c>
      <c r="NY11" s="49">
        <f t="shared" si="1000"/>
        <v>0</v>
      </c>
      <c r="NZ11" s="49">
        <f t="shared" ref="NZ11" si="1189">NZ$2*NT11</f>
        <v>808.04828257721658</v>
      </c>
      <c r="OA11" s="49">
        <f t="shared" si="1001"/>
        <v>937.50083018050145</v>
      </c>
      <c r="OB11" s="49">
        <f t="shared" si="1002"/>
        <v>-287.86621238489215</v>
      </c>
      <c r="OC11" s="49">
        <f t="shared" si="1003"/>
        <v>10193.016619156944</v>
      </c>
      <c r="OD11" s="49"/>
      <c r="OE11" s="49">
        <f>NS11+SUM(NV11:OC11)</f>
        <v>456315.41181395133</v>
      </c>
      <c r="OF11" s="56">
        <f>OE11/OE13</f>
        <v>0.18498756636653829</v>
      </c>
      <c r="OG11" s="53"/>
      <c r="OH11" s="50">
        <f>OH$2*OF11</f>
        <v>0</v>
      </c>
      <c r="OI11" s="50"/>
      <c r="OJ11" s="49">
        <v>-200000</v>
      </c>
      <c r="OK11" s="49">
        <f t="shared" si="1004"/>
        <v>0</v>
      </c>
      <c r="OL11" s="49">
        <f>OL$2*OF11</f>
        <v>546.89354145470645</v>
      </c>
      <c r="OM11" s="49">
        <f t="shared" si="1005"/>
        <v>-437.86926934092344</v>
      </c>
      <c r="ON11" s="49">
        <f t="shared" si="1006"/>
        <v>-289.72197681628131</v>
      </c>
      <c r="OO11" s="49">
        <f t="shared" si="1007"/>
        <v>-7358.0358417848074</v>
      </c>
      <c r="OP11" s="49"/>
      <c r="OQ11" s="49">
        <f>OE11+SUM(OH11:OO11)</f>
        <v>248776.67826746404</v>
      </c>
      <c r="OR11" s="56">
        <f>OQ11/OQ13</f>
        <v>0.11701725105923783</v>
      </c>
      <c r="OS11" s="53"/>
      <c r="OT11" s="50">
        <f>OT$2*OR11</f>
        <v>0</v>
      </c>
      <c r="OU11" s="50"/>
      <c r="OV11" s="50"/>
      <c r="OW11" s="49">
        <v>-173776.68</v>
      </c>
      <c r="OX11" s="49">
        <f t="shared" si="1008"/>
        <v>0</v>
      </c>
      <c r="OY11" s="49">
        <f>OY$2*OR11</f>
        <v>453.12590127668665</v>
      </c>
      <c r="OZ11" s="49">
        <f t="shared" si="1009"/>
        <v>2063.4623122459197</v>
      </c>
      <c r="PA11" s="49">
        <f t="shared" si="1010"/>
        <v>-163.33150885597357</v>
      </c>
      <c r="PB11" s="49">
        <f t="shared" si="1011"/>
        <v>5738.3574871034971</v>
      </c>
      <c r="PC11" s="49"/>
      <c r="PD11" s="49">
        <f>OQ11+SUM(OT11:PB11)</f>
        <v>83091.612459234166</v>
      </c>
      <c r="PE11" s="56">
        <f>PD11/PD13</f>
        <v>4.6231203990048902E-2</v>
      </c>
      <c r="PF11" s="53"/>
      <c r="PG11" s="50">
        <f>PG$2*PE11</f>
        <v>0</v>
      </c>
      <c r="PH11" s="50"/>
      <c r="PI11" s="50"/>
      <c r="PJ11" s="49"/>
      <c r="PK11" s="49">
        <f t="shared" si="1012"/>
        <v>0</v>
      </c>
      <c r="PL11" s="49">
        <f>PL$2*PE11</f>
        <v>106.17088458722711</v>
      </c>
      <c r="PM11" s="49">
        <f t="shared" si="1013"/>
        <v>0</v>
      </c>
      <c r="PN11" s="49">
        <f t="shared" si="1014"/>
        <v>-55.372499955001274</v>
      </c>
      <c r="PO11" s="49">
        <f t="shared" si="1015"/>
        <v>2273.0301894730587</v>
      </c>
      <c r="PP11" s="49">
        <f>PD11+SUM(PG11:PO11)</f>
        <v>85415.441033339448</v>
      </c>
      <c r="PQ11" s="49"/>
      <c r="PR11" s="49">
        <f>PD11+SUM(PG11:PO11)</f>
        <v>85415.441033339448</v>
      </c>
      <c r="PS11" s="56">
        <f>PR11/PR13</f>
        <v>4.6231203990048909E-2</v>
      </c>
      <c r="PT11" s="53"/>
      <c r="PU11" s="50">
        <f>PU$2*PS11</f>
        <v>145.25613137653417</v>
      </c>
      <c r="PV11" s="50"/>
      <c r="PW11" s="50"/>
      <c r="PX11" s="49"/>
      <c r="PY11" s="49">
        <f t="shared" si="1016"/>
        <v>-145.64077499373138</v>
      </c>
      <c r="PZ11" s="49">
        <f>PZ$2*PS11</f>
        <v>145.64077499373138</v>
      </c>
      <c r="QA11" s="49">
        <f t="shared" si="1017"/>
        <v>156.06914767776672</v>
      </c>
      <c r="QB11" s="49">
        <f t="shared" si="1018"/>
        <v>-56.920782976628018</v>
      </c>
      <c r="QC11" s="49">
        <f t="shared" si="1019"/>
        <v>968.39901992303578</v>
      </c>
      <c r="QD11" s="49"/>
      <c r="QE11" s="49">
        <f>PR11+SUM(PU11:QC11)</f>
        <v>86628.244549340161</v>
      </c>
      <c r="QF11" s="56">
        <f>QE11/QE13</f>
        <v>4.6231203990048909E-2</v>
      </c>
      <c r="QG11" s="53"/>
      <c r="QH11" s="50">
        <f>QH$2*QF11</f>
        <v>0</v>
      </c>
      <c r="QI11" s="50"/>
      <c r="QJ11" s="50"/>
      <c r="QK11" s="49">
        <f>QK2*1</f>
        <v>-9961.6200000000008</v>
      </c>
      <c r="QL11" s="49">
        <f t="shared" si="1020"/>
        <v>0</v>
      </c>
      <c r="QM11" s="49">
        <f>QM$2*QF11</f>
        <v>342.50341244823744</v>
      </c>
      <c r="QN11" s="49">
        <f t="shared" si="1021"/>
        <v>1734.6141908123109</v>
      </c>
      <c r="QO11" s="49">
        <f t="shared" si="1022"/>
        <v>-57.728904422374079</v>
      </c>
      <c r="QP11" s="49">
        <f t="shared" si="1023"/>
        <v>-1112.4868887747414</v>
      </c>
      <c r="QQ11" s="49"/>
      <c r="QR11" s="49">
        <f>QE11+SUM(QH11:QP11)</f>
        <v>77573.526359403593</v>
      </c>
      <c r="QS11" s="56">
        <f>QR11/QR13</f>
        <v>4.701629064318319E-2</v>
      </c>
      <c r="QT11" s="53"/>
      <c r="QU11" s="50">
        <f>QU$2*QS11</f>
        <v>0</v>
      </c>
      <c r="QV11" s="50"/>
      <c r="QW11" s="50"/>
      <c r="QX11" s="49">
        <f>QX2*1</f>
        <v>-4225</v>
      </c>
      <c r="QY11" s="49">
        <f t="shared" si="1024"/>
        <v>0</v>
      </c>
      <c r="QZ11" s="49">
        <f>QZ$2*QS11</f>
        <v>136.72948530816032</v>
      </c>
      <c r="RA11" s="49">
        <f t="shared" si="1025"/>
        <v>1121.3352406995741</v>
      </c>
      <c r="RB11" s="49">
        <f t="shared" si="1026"/>
        <v>-51.694881725086347</v>
      </c>
      <c r="RC11" s="49">
        <f t="shared" si="1027"/>
        <v>-2994.3213304004371</v>
      </c>
      <c r="RD11" s="49"/>
      <c r="RE11" s="49">
        <f>QR11+SUM(QU11:RC11)</f>
        <v>71560.574873285805</v>
      </c>
      <c r="RF11" s="56">
        <f>RE11/RE13</f>
        <v>4.9380467715174174E-2</v>
      </c>
      <c r="RG11" s="53"/>
      <c r="RH11" s="50">
        <f>RH$2*RF11</f>
        <v>0</v>
      </c>
      <c r="RI11" s="50"/>
      <c r="RJ11" s="50"/>
      <c r="RK11" s="49">
        <f>RK2*1</f>
        <v>-3572.95</v>
      </c>
      <c r="RL11" s="49">
        <f t="shared" si="1028"/>
        <v>0</v>
      </c>
      <c r="RM11" s="49">
        <f>RM$2*RF11</f>
        <v>104.96312217537422</v>
      </c>
      <c r="RN11" s="49">
        <f t="shared" si="1029"/>
        <v>0</v>
      </c>
      <c r="RO11" s="49">
        <f t="shared" si="1030"/>
        <v>-47.688199086575153</v>
      </c>
      <c r="RP11" s="49">
        <f t="shared" si="1031"/>
        <v>2335.584029266025</v>
      </c>
      <c r="RQ11" s="49"/>
      <c r="RR11" s="49">
        <f>RE11+SUM(RH11:RP11)</f>
        <v>70380.483825640636</v>
      </c>
      <c r="RS11" s="56">
        <f>RR11/RR13</f>
        <v>4.7107109462536163E-2</v>
      </c>
      <c r="RT11" s="53"/>
      <c r="RU11" s="50">
        <f>RU$2*RS11</f>
        <v>0</v>
      </c>
      <c r="RV11" s="50">
        <v>0</v>
      </c>
      <c r="RW11" s="50"/>
      <c r="RX11" s="49">
        <v>-2286.1999999999998</v>
      </c>
      <c r="RY11" s="49">
        <f t="shared" si="1032"/>
        <v>0</v>
      </c>
      <c r="RZ11" s="49">
        <f>RZ$2*RS11</f>
        <v>129.71931839808045</v>
      </c>
      <c r="SA11" s="49">
        <f t="shared" si="1033"/>
        <v>963.32578530493106</v>
      </c>
      <c r="SB11" s="49">
        <f t="shared" si="1034"/>
        <v>-46.901722465279505</v>
      </c>
      <c r="SC11" s="49">
        <f t="shared" si="1035"/>
        <v>-765.11885367255331</v>
      </c>
      <c r="SD11" s="49"/>
      <c r="SE11" s="49">
        <f>RR11+SUM(RU11:SC11)</f>
        <v>68375.308353205808</v>
      </c>
      <c r="SF11" s="56">
        <f>SE11/SE13</f>
        <v>4.7321640025901342E-2</v>
      </c>
      <c r="SG11" s="53"/>
      <c r="SH11" s="50">
        <f>SH$2*SF11</f>
        <v>0</v>
      </c>
      <c r="SI11" s="50">
        <v>0</v>
      </c>
      <c r="SJ11" s="50"/>
      <c r="SK11" s="49"/>
      <c r="SL11" s="49">
        <f t="shared" si="1036"/>
        <v>0</v>
      </c>
      <c r="SM11" s="49">
        <f>SM$2*SF11</f>
        <v>78.585154725413332</v>
      </c>
      <c r="SN11" s="49">
        <f t="shared" si="1037"/>
        <v>0.79216425403358837</v>
      </c>
      <c r="SO11" s="49">
        <f t="shared" si="1038"/>
        <v>-45.565533964540144</v>
      </c>
      <c r="SP11" s="49">
        <f t="shared" si="1039"/>
        <v>-388.194556057277</v>
      </c>
      <c r="SQ11" s="49"/>
      <c r="SR11" s="49">
        <f>SE11+SUM(SH11:SP11)</f>
        <v>68020.925582163443</v>
      </c>
      <c r="SS11" s="56">
        <f>SR11/SR13</f>
        <v>4.7321640025901349E-2</v>
      </c>
      <c r="ST11" s="53"/>
      <c r="SU11" s="50">
        <f>SU$2*SS11</f>
        <v>106.6762266775889</v>
      </c>
      <c r="SV11" s="50">
        <v>0</v>
      </c>
      <c r="SW11" s="50"/>
      <c r="SX11" s="49">
        <v>-946.4</v>
      </c>
      <c r="SY11" s="49">
        <f t="shared" si="1040"/>
        <v>-107.06994272260438</v>
      </c>
      <c r="SZ11" s="49">
        <f>SZ$2*SS11</f>
        <v>107.06994272260438</v>
      </c>
      <c r="TA11" s="49">
        <f t="shared" si="1041"/>
        <v>0</v>
      </c>
      <c r="TB11" s="49">
        <f t="shared" si="1042"/>
        <v>-45.3293989808109</v>
      </c>
      <c r="TC11" s="49">
        <f t="shared" si="1043"/>
        <v>1221.4661723485656</v>
      </c>
      <c r="TD11" s="49"/>
      <c r="TE11" s="49">
        <f>SR11+SUM(SU11:TC11)</f>
        <v>68357.338582208788</v>
      </c>
      <c r="TF11" s="56">
        <f>TE11/TE13</f>
        <v>4.709033181948976E-2</v>
      </c>
      <c r="TG11" s="53"/>
      <c r="TH11" s="50">
        <f>TH$2*TF11</f>
        <v>112.16446136084267</v>
      </c>
      <c r="TI11" s="50">
        <v>0</v>
      </c>
      <c r="TJ11" s="50"/>
      <c r="TK11" s="49">
        <f>TK2</f>
        <v>-6500</v>
      </c>
      <c r="TL11" s="49">
        <f t="shared" ref="TL11" si="1190">TL$2*TF11</f>
        <v>-112.21155169266216</v>
      </c>
      <c r="TM11" s="49">
        <f>TM$2*TF11</f>
        <v>123.98413464753459</v>
      </c>
      <c r="TN11" s="49">
        <f t="shared" si="1044"/>
        <v>440.81259616224366</v>
      </c>
      <c r="TO11" s="49">
        <f t="shared" si="1045"/>
        <v>-57.325886343774052</v>
      </c>
      <c r="TP11" s="49">
        <f t="shared" si="1046"/>
        <v>749.02964869712264</v>
      </c>
      <c r="TQ11" s="49"/>
      <c r="TR11" s="49">
        <f>TE11+SUM(TH11:TP11)</f>
        <v>63113.791985040094</v>
      </c>
      <c r="TS11" s="56">
        <f>TR11/TR13</f>
        <v>4.3505091757927272E-2</v>
      </c>
      <c r="TT11" s="53"/>
      <c r="TU11" s="50">
        <f>TU$2*TS11</f>
        <v>0</v>
      </c>
      <c r="TV11" s="50">
        <v>0</v>
      </c>
      <c r="TW11" s="50"/>
      <c r="TX11" s="49">
        <v>-3141.92</v>
      </c>
      <c r="TY11" s="49">
        <f t="shared" ref="TY11" si="1191">TY$2*TS11</f>
        <v>0</v>
      </c>
      <c r="TZ11" s="49">
        <f>TZ$2*TS11</f>
        <v>116.38047096163125</v>
      </c>
      <c r="UA11" s="49">
        <f t="shared" si="1047"/>
        <v>440.94368225788401</v>
      </c>
      <c r="UB11" s="49">
        <f t="shared" si="1048"/>
        <v>-42.058982507893766</v>
      </c>
      <c r="UC11" s="49">
        <f t="shared" si="1049"/>
        <v>-1655.2491023867983</v>
      </c>
      <c r="UD11" s="49"/>
      <c r="UE11" s="49">
        <f>TR11+SUM(TU11:UC11)</f>
        <v>58831.888053364921</v>
      </c>
      <c r="UF11" s="56">
        <f>UE11/UE13</f>
        <v>4.2899878057830715E-2</v>
      </c>
      <c r="UG11" s="53"/>
      <c r="UH11" s="50">
        <f>UH$2*UF11</f>
        <v>0</v>
      </c>
      <c r="UI11" s="50">
        <v>0</v>
      </c>
      <c r="UJ11" s="50"/>
      <c r="UK11" s="49">
        <v>-2991</v>
      </c>
      <c r="UL11" s="49">
        <f t="shared" ref="UL11" si="1192">UL$2*UF11</f>
        <v>0</v>
      </c>
      <c r="UM11" s="49">
        <f>UM$2*UF11</f>
        <v>63.591347242683625</v>
      </c>
      <c r="UN11" s="49">
        <f t="shared" si="1050"/>
        <v>1503.6484479050171</v>
      </c>
      <c r="UO11" s="49">
        <f t="shared" si="1051"/>
        <v>-39.205769558270909</v>
      </c>
      <c r="UP11" s="49">
        <f t="shared" si="1052"/>
        <v>-86.697650563411827</v>
      </c>
      <c r="UQ11" s="49"/>
      <c r="UR11" s="49">
        <f>UE11+SUM(UH11:UP11)</f>
        <v>57282.224428390939</v>
      </c>
      <c r="US11" s="56">
        <f>UR11/UR13</f>
        <v>4.0857994572910193E-2</v>
      </c>
      <c r="UT11" s="53"/>
      <c r="UU11" s="50">
        <f>UU$2*US11</f>
        <v>89.54111226642415</v>
      </c>
      <c r="UV11" s="50">
        <v>0</v>
      </c>
      <c r="UW11" s="50"/>
      <c r="UX11" s="49"/>
      <c r="UY11" s="49">
        <f t="shared" ref="UY11" si="1193">UY$2*US11</f>
        <v>-127.68817889942176</v>
      </c>
      <c r="UZ11" s="49">
        <f>UZ$2*US11</f>
        <v>89.448773198689381</v>
      </c>
      <c r="VA11" s="49">
        <f t="shared" si="1053"/>
        <v>1107.491897933955</v>
      </c>
      <c r="VB11" s="49">
        <f t="shared" si="1054"/>
        <v>0</v>
      </c>
      <c r="VC11" s="49">
        <f t="shared" si="1055"/>
        <v>-2311.5720950382697</v>
      </c>
      <c r="VD11" s="49"/>
      <c r="VE11" s="49">
        <f>UR11+SUM(UU11:VC11)</f>
        <v>56129.445937852317</v>
      </c>
      <c r="VF11" s="56">
        <f>VE11/VE13</f>
        <v>4.0857994572910186E-2</v>
      </c>
      <c r="VG11" s="53"/>
      <c r="VH11" s="50">
        <f>VH$2*VF11</f>
        <v>42.667186572598645</v>
      </c>
      <c r="VI11" s="50">
        <v>0</v>
      </c>
      <c r="VJ11" s="50"/>
      <c r="VK11" s="49"/>
      <c r="VL11" s="49">
        <f t="shared" ref="VL11" si="1194">VL$2*VF11</f>
        <v>-42.624694258242826</v>
      </c>
      <c r="VM11" s="49">
        <f>VM$2*VF11</f>
        <v>42.62305993845991</v>
      </c>
      <c r="VN11" s="49">
        <f t="shared" si="1056"/>
        <v>125.01443173457048</v>
      </c>
      <c r="VO11" s="49">
        <f t="shared" si="1057"/>
        <v>-76.055931157635129</v>
      </c>
      <c r="VP11" s="49">
        <f t="shared" si="1058"/>
        <v>577.88076636119536</v>
      </c>
      <c r="VQ11" s="49"/>
      <c r="VR11" s="49">
        <f>VE11+SUM(VH11:VP11)</f>
        <v>56798.950757043262</v>
      </c>
      <c r="VS11" s="56">
        <f>VR11/VR13</f>
        <v>4.0857994572910186E-2</v>
      </c>
      <c r="VT11" s="53"/>
      <c r="VU11" s="50">
        <f>VU$2*VS11</f>
        <v>4168.2427187402373</v>
      </c>
      <c r="VV11" s="50">
        <v>0</v>
      </c>
      <c r="VW11" s="50"/>
      <c r="VX11" s="49"/>
      <c r="VY11" s="49">
        <f t="shared" ref="VY11" si="1195">VY$2*VS11</f>
        <v>-4169.3601848918061</v>
      </c>
      <c r="VZ11" s="49">
        <f>VZ$2*VS11</f>
        <v>72.32477909323697</v>
      </c>
      <c r="WA11" s="49">
        <f t="shared" si="1059"/>
        <v>85.905159329380865</v>
      </c>
      <c r="WB11" s="49">
        <f t="shared" si="1060"/>
        <v>-37.850846172343992</v>
      </c>
      <c r="WC11" s="49">
        <f t="shared" si="1061"/>
        <v>360.67885005171343</v>
      </c>
      <c r="WD11" s="49"/>
      <c r="WE11" s="49">
        <f>VR11+SUM(VU11:WC11)</f>
        <v>57278.891233193681</v>
      </c>
      <c r="WF11" s="56">
        <f>WE11/WE13</f>
        <v>4.0857994572910186E-2</v>
      </c>
      <c r="WG11" s="53"/>
      <c r="WH11" s="50">
        <f>WH$2*WF11</f>
        <v>15.98119599724809</v>
      </c>
      <c r="WI11" s="50">
        <v>0</v>
      </c>
      <c r="WJ11" s="50"/>
      <c r="WK11" s="49">
        <v>-3218.34</v>
      </c>
      <c r="WL11" s="49">
        <f t="shared" ref="WL11" si="1196">WL$2*WF11</f>
        <v>0</v>
      </c>
      <c r="WM11" s="49">
        <f>WM$2*WF11</f>
        <v>372.29845512830337</v>
      </c>
      <c r="WN11" s="49">
        <f t="shared" si="1062"/>
        <v>592.51201421775454</v>
      </c>
      <c r="WO11" s="49">
        <f t="shared" si="1063"/>
        <v>-38.170355689904156</v>
      </c>
      <c r="WP11" s="49">
        <f t="shared" si="1064"/>
        <v>-1347.8267936107272</v>
      </c>
      <c r="WQ11" s="49"/>
      <c r="WR11" s="49">
        <f>WE11+SUM(WH11:WP11)</f>
        <v>53655.345749236352</v>
      </c>
      <c r="WS11" s="56">
        <f>WR11/WR13</f>
        <v>3.9025545889525018E-2</v>
      </c>
      <c r="WT11" s="53"/>
      <c r="WU11" s="50">
        <f>WU$2*WS11</f>
        <v>61.542505356863167</v>
      </c>
      <c r="WV11" s="50">
        <v>0</v>
      </c>
      <c r="WW11" s="50"/>
      <c r="WX11" s="49"/>
      <c r="WY11" s="49">
        <f t="shared" ref="WY11" si="1197">WY$2*WS11</f>
        <v>-82.028185160651532</v>
      </c>
      <c r="WZ11" s="49">
        <f>WZ$2*WS11</f>
        <v>52.817954317800954</v>
      </c>
      <c r="XA11" s="49">
        <f t="shared" si="1065"/>
        <v>-195.22568356780781</v>
      </c>
      <c r="XB11" s="49">
        <f t="shared" si="1066"/>
        <v>-35.755985654900613</v>
      </c>
      <c r="XC11" s="49">
        <f t="shared" si="1067"/>
        <v>-307.74725952015751</v>
      </c>
      <c r="XD11" s="49"/>
      <c r="XE11" s="49">
        <f>WR11+SUM(WU11:XC11)</f>
        <v>53148.949095007498</v>
      </c>
      <c r="XF11" s="56">
        <f>XE11/XE13</f>
        <v>3.9025545889525018E-2</v>
      </c>
      <c r="XG11" s="53"/>
      <c r="XH11" s="50">
        <f>XH$2*XF11</f>
        <v>0</v>
      </c>
      <c r="XI11" s="50">
        <v>0</v>
      </c>
      <c r="XJ11" s="50"/>
      <c r="XK11" s="49">
        <v>-6477.69</v>
      </c>
      <c r="XL11" s="49">
        <f t="shared" ref="XL11" si="1198">XL$2*XF11</f>
        <v>0</v>
      </c>
      <c r="XM11" s="49">
        <f>XM$2*XF11</f>
        <v>62.620781189790733</v>
      </c>
      <c r="XN11" s="49">
        <f t="shared" si="1068"/>
        <v>883.23122789269587</v>
      </c>
      <c r="XO11" s="49">
        <f t="shared" si="1069"/>
        <v>-35.418414682956225</v>
      </c>
      <c r="XP11" s="49">
        <f t="shared" si="1070"/>
        <v>906.86665950522774</v>
      </c>
      <c r="XQ11" s="49"/>
      <c r="XR11" s="49">
        <f>XE11+SUM(XH11:XP11)</f>
        <v>48488.559348912255</v>
      </c>
      <c r="XS11" s="56">
        <f>XR11/XR13</f>
        <v>3.6297504253414811E-2</v>
      </c>
      <c r="XT11" s="53"/>
      <c r="XU11" s="50">
        <f>XU$2*XS11</f>
        <v>71.920963852843713</v>
      </c>
      <c r="XV11" s="50">
        <v>0</v>
      </c>
      <c r="XW11" s="50"/>
      <c r="XX11" s="49"/>
      <c r="XY11" s="49">
        <f t="shared" ref="XY11" si="1199">XY$2*XS11</f>
        <v>-71.957261357097124</v>
      </c>
      <c r="XZ11" s="49">
        <f>XZ$2*XS11</f>
        <v>71.957261357097124</v>
      </c>
      <c r="YA11" s="49">
        <f t="shared" si="1071"/>
        <v>2374.0306432187026</v>
      </c>
      <c r="YB11" s="49">
        <f t="shared" si="1072"/>
        <v>-32.312764236474933</v>
      </c>
      <c r="YC11" s="49">
        <f>YC$2*XS11</f>
        <v>-2651.2386759274991</v>
      </c>
      <c r="YD11" s="49"/>
      <c r="YE11" s="49">
        <f>XR11+SUM(XU11:YC11)</f>
        <v>48250.959515819828</v>
      </c>
      <c r="YF11" s="56">
        <f>YE11/YE13</f>
        <v>3.6297504253414811E-2</v>
      </c>
      <c r="YG11" s="53"/>
      <c r="YH11" s="50">
        <f>YH$2*YF11</f>
        <v>64.097036811020146</v>
      </c>
      <c r="YI11" s="50">
        <v>0</v>
      </c>
      <c r="YJ11" s="50"/>
      <c r="YK11" s="49"/>
      <c r="YL11" s="49">
        <f t="shared" ref="YL11" si="1200">YL$2*YF11</f>
        <v>-70.870514079749881</v>
      </c>
      <c r="YM11" s="49">
        <f>YM$2*YF11</f>
        <v>70.870514079749881</v>
      </c>
      <c r="YN11" s="49">
        <f t="shared" si="1073"/>
        <v>5.7175828699979014</v>
      </c>
      <c r="YO11" s="49">
        <f t="shared" si="1074"/>
        <v>-32.154507117930045</v>
      </c>
      <c r="YP11" s="49">
        <f>YP$2*YF11</f>
        <v>338.93956116762189</v>
      </c>
      <c r="YQ11" s="49"/>
      <c r="YR11" s="49">
        <f>YE11+SUM(YH11:YP11)</f>
        <v>48627.559189550535</v>
      </c>
      <c r="YS11" s="56">
        <f>YR11/YR13</f>
        <v>3.6297504253414811E-2</v>
      </c>
      <c r="YT11" s="53"/>
      <c r="YU11" s="50">
        <f>YU$2*YS11</f>
        <v>66.492672091745533</v>
      </c>
      <c r="YV11" s="50">
        <v>-6457.52</v>
      </c>
      <c r="YW11" s="50"/>
      <c r="YX11" s="49"/>
      <c r="YY11" s="49">
        <f t="shared" ref="YY11" si="1201">YY$2*YS11</f>
        <v>-66.492672091745533</v>
      </c>
      <c r="YZ11" s="49">
        <f>YZ$2*YS11</f>
        <v>65.85819171739584</v>
      </c>
      <c r="ZA11" s="49">
        <f t="shared" si="1075"/>
        <v>269.50679123134978</v>
      </c>
      <c r="ZB11" s="49">
        <f t="shared" si="1076"/>
        <v>-32.405685847363671</v>
      </c>
      <c r="ZC11" s="49">
        <f>ZC$2*YS11</f>
        <v>-146.65026560977412</v>
      </c>
      <c r="ZD11" s="49"/>
      <c r="ZE11" s="49">
        <f>YR11+SUM(YU11:ZC11)</f>
        <v>42326.348221042143</v>
      </c>
      <c r="ZF11" s="56">
        <f>ZE11/ZE13</f>
        <v>3.204163435778648E-2</v>
      </c>
      <c r="ZG11" s="53"/>
      <c r="ZH11" s="50">
        <f>ZH$2*ZF11</f>
        <v>66.658775285251835</v>
      </c>
      <c r="ZI11" s="50"/>
      <c r="ZJ11" s="50"/>
      <c r="ZK11" s="49"/>
      <c r="ZL11" s="49">
        <f t="shared" ref="ZL11" si="1202">ZL$2*ZF11</f>
        <v>-66.690816919609631</v>
      </c>
      <c r="ZM11" s="49">
        <f>ZM$2*ZF11</f>
        <v>74.701225509056243</v>
      </c>
      <c r="ZN11" s="49">
        <f t="shared" si="1077"/>
        <v>0</v>
      </c>
      <c r="ZO11" s="49">
        <f t="shared" si="1078"/>
        <v>-36.216659314606055</v>
      </c>
      <c r="ZP11" s="49">
        <f>ZP$2*ZF11</f>
        <v>-590.35525763750354</v>
      </c>
      <c r="ZQ11" s="49"/>
      <c r="ZR11" s="49">
        <f>ZE11+SUM(ZH11:ZP11)</f>
        <v>41774.445487964731</v>
      </c>
      <c r="ZS11" s="56">
        <f>ZR11/ZR13</f>
        <v>3.2041634603550688E-2</v>
      </c>
      <c r="ZT11" s="53"/>
      <c r="ZU11" s="50">
        <f>ZU$2*ZS11</f>
        <v>51.179141703213404</v>
      </c>
      <c r="ZV11" s="50"/>
      <c r="ZW11" s="50"/>
      <c r="ZX11" s="49"/>
      <c r="ZY11" s="49">
        <f t="shared" ref="ZY11" si="1203">ZY$2*ZS11</f>
        <v>-51.179141703213404</v>
      </c>
      <c r="ZZ11" s="49">
        <f>ZZ$2*ZS11</f>
        <v>51.179141703213404</v>
      </c>
      <c r="AAA11" s="49">
        <f t="shared" si="1079"/>
        <v>0</v>
      </c>
      <c r="AAB11" s="49">
        <f t="shared" si="1080"/>
        <v>-27.838412976256912</v>
      </c>
      <c r="AAC11" s="49">
        <f>AAC$2*ZS11</f>
        <v>93.425075678956873</v>
      </c>
      <c r="AAD11" s="49"/>
      <c r="AAE11" s="49">
        <f>ZR11+SUM(ZU11:AAC11)</f>
        <v>41891.211292370645</v>
      </c>
      <c r="AAF11" s="56">
        <f>AAE11/AAE13</f>
        <v>3.2041635093024018E-2</v>
      </c>
      <c r="AAG11" s="53"/>
      <c r="AAH11" s="50">
        <f>AAH$2*AAF11</f>
        <v>41.847336680542156</v>
      </c>
      <c r="AAI11" s="50"/>
      <c r="AAJ11" s="50"/>
      <c r="AAK11" s="49"/>
      <c r="AAL11" s="49">
        <f t="shared" ref="AAL11" si="1204">AAL$2*AAF11</f>
        <v>-42.017477762886116</v>
      </c>
      <c r="AAM11" s="49">
        <f>AAM$2*AAF11</f>
        <v>42.017477762886116</v>
      </c>
      <c r="AAN11" s="49">
        <f t="shared" si="1081"/>
        <v>0</v>
      </c>
      <c r="AAO11" s="49">
        <f t="shared" si="1082"/>
        <v>-27.916274574797175</v>
      </c>
      <c r="AAP11" s="49">
        <f>AAP$2*AAF11</f>
        <v>-1923.3571418182851</v>
      </c>
      <c r="AAQ11" s="49"/>
      <c r="AAR11" s="49">
        <f>AAE11+SUM(AAH11:AAP11)</f>
        <v>39981.785212658106</v>
      </c>
      <c r="AAS11" s="56">
        <f>AAR11/AAR13</f>
        <v>3.1162273993695561E-2</v>
      </c>
      <c r="AAT11" s="53"/>
      <c r="AAU11" s="50">
        <f>AAU$2*AAS11</f>
        <v>66.961805980392953</v>
      </c>
      <c r="AAV11" s="50"/>
      <c r="AAW11" s="50"/>
      <c r="AAX11" s="49"/>
      <c r="AAY11" s="49">
        <f t="shared" ref="AAY11" si="1205">AAY$2*AAS11</f>
        <v>-66.992968254386653</v>
      </c>
      <c r="AAZ11" s="49">
        <f>AAZ$2*AAS11</f>
        <v>66.992968254386653</v>
      </c>
      <c r="ABA11" s="49">
        <f t="shared" si="1083"/>
        <v>536.83249408939344</v>
      </c>
      <c r="ABB11" s="49">
        <f t="shared" si="1084"/>
        <v>-26.643744264609705</v>
      </c>
      <c r="ABC11" s="49">
        <f>ABC$2*AAS11</f>
        <v>-1417.977888403349</v>
      </c>
      <c r="ABD11" s="49"/>
      <c r="ABE11" s="49">
        <f>AAR11+SUM(AAU11:ABC11)</f>
        <v>39140.957880059934</v>
      </c>
      <c r="ABF11" s="56">
        <f>ABE11/ABE13</f>
        <v>3.1162274009348376E-2</v>
      </c>
      <c r="ABG11" s="53"/>
      <c r="ABH11" s="50">
        <f>ABH$2*ABF11</f>
        <v>48.594138467437766</v>
      </c>
      <c r="ABI11" s="50"/>
      <c r="ABJ11" s="50"/>
      <c r="ABK11" s="49"/>
      <c r="ABL11" s="49">
        <f t="shared" ref="ABL11" si="1206">ABL$2*ABF11</f>
        <v>-48.594138467437766</v>
      </c>
      <c r="ABM11" s="49">
        <f>ABM$2*ABF11</f>
        <v>48.594138467437766</v>
      </c>
      <c r="ABN11" s="49">
        <f t="shared" si="1085"/>
        <v>-1.6687397732006055</v>
      </c>
      <c r="ABO11" s="49">
        <f t="shared" si="1086"/>
        <v>-26.083446591304778</v>
      </c>
      <c r="ABP11" s="49">
        <f>ABP$2*ABF11</f>
        <v>1798.0167785511273</v>
      </c>
      <c r="ABQ11" s="49"/>
      <c r="ABR11" s="49">
        <f>ABE11+SUM(ABH11:ABP11)</f>
        <v>40959.816610713991</v>
      </c>
      <c r="ABS11" s="56">
        <f>ABR11/ABR13</f>
        <v>3.116227397629704E-2</v>
      </c>
      <c r="ABT11" s="53"/>
      <c r="ABU11" s="50">
        <f>ABU$2*ABS11</f>
        <v>0.3032089257893702</v>
      </c>
      <c r="ABV11" s="50"/>
      <c r="ABW11" s="50"/>
      <c r="ABX11" s="49"/>
      <c r="ABY11" s="49">
        <f t="shared" ref="ABY11" si="1207">ABY$2*ABS11</f>
        <v>-0.3032089257893702</v>
      </c>
      <c r="ABZ11" s="49">
        <f>ABZ$2*ABS11</f>
        <v>44.348278586627373</v>
      </c>
      <c r="ACA11" s="49">
        <f t="shared" si="1087"/>
        <v>130.89993644209358</v>
      </c>
      <c r="ACB11" s="49">
        <f t="shared" si="1088"/>
        <v>-27.295659021318102</v>
      </c>
      <c r="ACC11" s="49">
        <f>ACC$2*ABS11</f>
        <v>-143.51162034304076</v>
      </c>
      <c r="ACD11" s="49"/>
      <c r="ACE11" s="49">
        <f>ABR11+SUM(ABU11:ACC11)</f>
        <v>40964.257546378351</v>
      </c>
      <c r="ACF11" s="56">
        <f>ACE11/ACE13</f>
        <v>3.1463378029862862E-2</v>
      </c>
      <c r="ACG11" s="53"/>
      <c r="ACH11" s="50">
        <f>ACH$2*ACF11</f>
        <v>1278.7453074382167</v>
      </c>
      <c r="ACI11" s="50"/>
      <c r="ACJ11" s="50"/>
      <c r="ACK11" s="49"/>
      <c r="ACL11" s="49">
        <f t="shared" ref="ACL11" si="1208">ACL$2*ACF11</f>
        <v>-2222.2171732239949</v>
      </c>
      <c r="ACM11" s="49">
        <f>ACM$2*ACF11</f>
        <v>181.79728605922941</v>
      </c>
      <c r="ACN11" s="49">
        <f t="shared" si="1089"/>
        <v>285.46911666762753</v>
      </c>
      <c r="ACO11" s="49">
        <f t="shared" si="1090"/>
        <v>-27.298570680049917</v>
      </c>
      <c r="ACP11" s="49">
        <f>ACP$2*ACF11</f>
        <v>-1304.2388241206932</v>
      </c>
      <c r="ACQ11" s="49"/>
      <c r="ACR11" s="49">
        <f>ACE11+SUM(ACH11:ACP11)</f>
        <v>39156.514688518684</v>
      </c>
      <c r="ACS11" s="56">
        <f>ACR11/ACR13</f>
        <v>3.1463378063333158E-2</v>
      </c>
      <c r="ACT11" s="53"/>
      <c r="ACU11" s="50">
        <f>ACU$2*ACS11</f>
        <v>53.262464920732903</v>
      </c>
      <c r="ACV11" s="50"/>
      <c r="ACW11" s="50"/>
      <c r="ACX11" s="49">
        <v>-13808.21</v>
      </c>
      <c r="ACY11" s="49">
        <f t="shared" ref="ACY11" si="1209">ACY$2*ACS11</f>
        <v>-53.116474846519061</v>
      </c>
      <c r="ACZ11" s="49">
        <f>ACZ$2*ACS11</f>
        <v>49.465149822269225</v>
      </c>
      <c r="ADA11" s="49">
        <f t="shared" si="1091"/>
        <v>7.4530449956423581</v>
      </c>
      <c r="ADB11" s="49">
        <f t="shared" si="1092"/>
        <v>-26.219376841517423</v>
      </c>
      <c r="ADC11" s="49">
        <f>ADC$2*ACS11</f>
        <v>-1416.4844267490651</v>
      </c>
      <c r="ADD11" s="49"/>
      <c r="ADE11" s="49">
        <f>ACR11+SUM(ACU11:ADC11)</f>
        <v>23962.665069820228</v>
      </c>
      <c r="ADF11" s="56">
        <f>ADE11/ADE13</f>
        <v>2.0193321909108303E-2</v>
      </c>
      <c r="ADG11" s="53"/>
      <c r="ADH11" s="50">
        <f>ADH$2*ADF11</f>
        <v>27.245233786207105</v>
      </c>
      <c r="ADI11" s="50"/>
      <c r="ADJ11" s="50"/>
      <c r="ADK11" s="49"/>
      <c r="ADL11" s="49">
        <f t="shared" ref="ADL11" si="1210">ADL$2*ADF11</f>
        <v>-27.245233786207105</v>
      </c>
      <c r="ADM11" s="49">
        <f>ADM$2*ADF11</f>
        <v>28.006522022180487</v>
      </c>
      <c r="ADN11" s="49">
        <f t="shared" si="1093"/>
        <v>-1.9946963381817182</v>
      </c>
      <c r="ADO11" s="49">
        <f t="shared" si="1094"/>
        <v>-16.827700946517222</v>
      </c>
      <c r="ADP11" s="49">
        <f>ADP$2*ADF11</f>
        <v>-87.246055041178792</v>
      </c>
      <c r="ADQ11" s="49"/>
      <c r="ADR11" s="49">
        <f>ADE11+SUM(ADH11:ADP11)</f>
        <v>23884.60313951653</v>
      </c>
      <c r="ADS11" s="56">
        <f>ADR11/ADR13</f>
        <v>2.0427862772797088E-2</v>
      </c>
      <c r="ADT11" s="53"/>
      <c r="ADU11" s="50">
        <f>ADU$2*ADS11</f>
        <v>47.324616849855829</v>
      </c>
      <c r="ADV11" s="50">
        <v>-5000</v>
      </c>
      <c r="ADW11" s="50"/>
      <c r="ADX11" s="49"/>
      <c r="ADY11" s="49">
        <f t="shared" ref="ADY11" si="1211">ADY$2*ADS11</f>
        <v>-47.345044712628628</v>
      </c>
      <c r="ADZ11" s="49">
        <f>ADZ$2*ADS11</f>
        <v>46.57491428609417</v>
      </c>
      <c r="AEA11" s="49">
        <f t="shared" si="1095"/>
        <v>-81.613397349878923</v>
      </c>
      <c r="AEB11" s="49">
        <f t="shared" si="1096"/>
        <v>-17.023150884454999</v>
      </c>
      <c r="AEC11" s="49">
        <f>AEC$2*ADS11</f>
        <v>1341.6820076117956</v>
      </c>
      <c r="AED11" s="49"/>
      <c r="AEE11" s="49">
        <f>ADR11+SUM(ADU11:AEC11)</f>
        <v>20174.203085317313</v>
      </c>
      <c r="AEF11" s="56">
        <f>AEE11/AEE13</f>
        <v>1.6437252848038039E-2</v>
      </c>
      <c r="AEG11" s="53"/>
      <c r="AEH11" s="50">
        <f>AEH$2*AEF11</f>
        <v>32.016152352351533</v>
      </c>
      <c r="AEI11" s="50"/>
      <c r="AEJ11" s="50"/>
      <c r="AEK11" s="49"/>
      <c r="AEL11" s="49">
        <f t="shared" ref="AEL11" si="1212">AEL$2*AEF11</f>
        <v>-33.381101828852607</v>
      </c>
      <c r="AEM11" s="49">
        <f>AEM$2*AEF11</f>
        <v>33.381101828852607</v>
      </c>
      <c r="AEN11" s="49">
        <f t="shared" si="1097"/>
        <v>0</v>
      </c>
      <c r="AEO11" s="49">
        <f t="shared" si="1098"/>
        <v>-13.69765591585554</v>
      </c>
      <c r="AEP11" s="49">
        <f>AEP$2*AEF11</f>
        <v>41.048094047291478</v>
      </c>
      <c r="AEQ11" s="49"/>
      <c r="AER11" s="49">
        <f>AEE11+SUM(AEH11:AEP11)</f>
        <v>20233.5696758011</v>
      </c>
      <c r="AES11" s="56">
        <f>AER11/AER13</f>
        <v>1.6437252846859204E-2</v>
      </c>
      <c r="AET11" s="53"/>
      <c r="AEU11" s="50">
        <f>AEU$2*AES11</f>
        <v>22.882135315584229</v>
      </c>
      <c r="AEV11" s="50"/>
      <c r="AEW11" s="50"/>
      <c r="AEX11" s="49"/>
      <c r="AEY11" s="49">
        <f t="shared" ref="AEY11" si="1213">AEY$2*AES11</f>
        <v>-22.882135315584229</v>
      </c>
      <c r="AEZ11" s="49">
        <f>AEZ$2*AES11</f>
        <v>22.882135315584229</v>
      </c>
      <c r="AFA11" s="49">
        <f t="shared" si="1099"/>
        <v>0</v>
      </c>
      <c r="AFB11" s="49">
        <f t="shared" si="1100"/>
        <v>-13.697655914873181</v>
      </c>
      <c r="AFC11" s="49">
        <f>AFC$2*AES11</f>
        <v>151.90931024251799</v>
      </c>
      <c r="AFD11" s="49"/>
      <c r="AFE11" s="49">
        <f>AER11+SUM(AEU11:AFC11)</f>
        <v>20394.66346544433</v>
      </c>
      <c r="AFF11" s="56">
        <f>AFE11/AFE13</f>
        <v>1.6639489324384756E-2</v>
      </c>
      <c r="AFG11" s="53"/>
      <c r="AFH11" s="50">
        <f>AFH$2*AFF11</f>
        <v>44.006457416200362</v>
      </c>
      <c r="AFI11" s="50"/>
      <c r="AFJ11" s="50"/>
      <c r="AFK11" s="49"/>
      <c r="AFL11" s="49">
        <f t="shared" ref="AFL11" si="1214">AFL$2*AFF11</f>
        <v>-44.023096905524746</v>
      </c>
      <c r="AFM11" s="49">
        <f>AFM$2*AFF11</f>
        <v>44.023096905524746</v>
      </c>
      <c r="AFN11" s="49">
        <f t="shared" si="1101"/>
        <v>-67.840362739769361</v>
      </c>
      <c r="AFO11" s="49">
        <f t="shared" si="1102"/>
        <v>-18.026057969785736</v>
      </c>
      <c r="AFP11" s="49">
        <f>AFP$2*AFF11</f>
        <v>67.358483128935177</v>
      </c>
      <c r="AFQ11" s="49"/>
      <c r="AFR11" s="49">
        <f>AFE11+SUM(AFH11:AFP11)</f>
        <v>20420.161985279909</v>
      </c>
      <c r="AFS11" s="56">
        <f>AFR11/AFR13</f>
        <v>1.6639489323876194E-2</v>
      </c>
      <c r="AFT11" s="53"/>
      <c r="AFU11" s="50">
        <f>AFU$2*AFS11</f>
        <v>23.449033934779287</v>
      </c>
      <c r="AFV11" s="50"/>
      <c r="AFW11" s="50"/>
      <c r="AFX11" s="49"/>
      <c r="AFY11" s="49">
        <f t="shared" ref="AFY11" si="1215">AFY$2*AFS11</f>
        <v>-48.90745260030986</v>
      </c>
      <c r="AFZ11" s="49">
        <f>AFZ$2*AFS11</f>
        <v>23.449033934779287</v>
      </c>
      <c r="AGA11" s="49">
        <f t="shared" si="1103"/>
        <v>0</v>
      </c>
      <c r="AGB11" s="49">
        <f t="shared" si="1104"/>
        <v>-13.866185638265749</v>
      </c>
      <c r="AGC11" s="49">
        <f>AGC$2*AFS11</f>
        <v>588.22558219642565</v>
      </c>
      <c r="AGD11" s="49"/>
      <c r="AGE11" s="49">
        <f>AFR11+SUM(AFU11:AGC11)</f>
        <v>20992.511997107318</v>
      </c>
      <c r="AGF11" s="56">
        <f>AGE11/AGE13</f>
        <v>1.6839573985370674E-2</v>
      </c>
      <c r="AGG11" s="53"/>
      <c r="AGH11" s="50">
        <f>AGH$2*AGF11</f>
        <v>0</v>
      </c>
      <c r="AGI11" s="50"/>
      <c r="AGJ11" s="50"/>
      <c r="AGK11" s="49"/>
      <c r="AGL11" s="49">
        <f t="shared" ref="AGL11" si="1216">AGL$2*AGF11</f>
        <v>0</v>
      </c>
      <c r="AGM11" s="49">
        <f>AGM$2*AGF11</f>
        <v>25.931596771552009</v>
      </c>
      <c r="AGN11" s="49">
        <f t="shared" si="1105"/>
        <v>-23.867233396685418</v>
      </c>
      <c r="AGO11" s="49">
        <f t="shared" si="1106"/>
        <v>-14.032922189228945</v>
      </c>
      <c r="AGP11" s="49">
        <f>AGP$2*AGF11</f>
        <v>113.37108469058923</v>
      </c>
      <c r="AGQ11" s="49"/>
      <c r="AGR11" s="49">
        <f>AGE11+SUM(AGH11:AGP11)</f>
        <v>21093.914522983545</v>
      </c>
      <c r="AGS11" s="56">
        <f>AGR11/AGR13</f>
        <v>1.6839573983422576E-2</v>
      </c>
      <c r="AGT11" s="53"/>
      <c r="AGU11" s="50">
        <f>AGU$2*AGS11</f>
        <v>36.673897804057027</v>
      </c>
      <c r="AGV11" s="50"/>
      <c r="AGW11" s="50"/>
      <c r="AGX11" s="49"/>
      <c r="AGY11" s="49">
        <f t="shared" ref="AGY11" si="1217">AGY$2*AGS11</f>
        <v>-76.364773682984037</v>
      </c>
      <c r="AGZ11" s="49">
        <f>AGZ$2*AGS11</f>
        <v>39.421105903712579</v>
      </c>
      <c r="AHA11" s="49">
        <f t="shared" si="1107"/>
        <v>62.341113261069381</v>
      </c>
      <c r="AHB11" s="49">
        <f t="shared" si="1108"/>
        <v>-14.057002778401829</v>
      </c>
      <c r="AHC11" s="49">
        <f>AHC$2*AGS11</f>
        <v>-22.410947035837935</v>
      </c>
      <c r="AHD11" s="49"/>
      <c r="AHE11" s="49">
        <f>AGR11+SUM(AGU11:AHC11)</f>
        <v>21119.517916455159</v>
      </c>
      <c r="AHF11" s="56">
        <f>AHE11/AHE13</f>
        <v>1.6839573982933655E-2</v>
      </c>
      <c r="AHG11" s="53"/>
      <c r="AHH11" s="50">
        <f>AHH$2*AHF11</f>
        <v>25.686917757827167</v>
      </c>
      <c r="AHI11" s="50"/>
      <c r="AHJ11" s="50"/>
      <c r="AHK11" s="49"/>
      <c r="AHL11" s="49">
        <f t="shared" ref="AHL11" si="1218">AHL$2*AHF11</f>
        <v>-25.686917757827167</v>
      </c>
      <c r="AHM11" s="49">
        <f>AHM$2*AHF11</f>
        <v>22.93970965825137</v>
      </c>
      <c r="AHN11" s="49">
        <f t="shared" si="1109"/>
        <v>-6.7358295931734622E-3</v>
      </c>
      <c r="AHO11" s="49">
        <f t="shared" si="1110"/>
        <v>-14.07417914345629</v>
      </c>
      <c r="AHP11" s="49">
        <f>AHP$2*AHF11</f>
        <v>-359.05154411097323</v>
      </c>
      <c r="AHQ11" s="49"/>
      <c r="AHR11" s="49">
        <f>AHE11+SUM(AHH11:AHP11)</f>
        <v>20769.325167029387</v>
      </c>
      <c r="AHS11" s="56">
        <f>AHR11/AHR13</f>
        <v>1.6839573989725444E-2</v>
      </c>
      <c r="AHT11" s="53"/>
      <c r="AHU11" s="50">
        <f>AHU$2*AHS11</f>
        <v>36.782513070017387</v>
      </c>
      <c r="AHV11" s="50"/>
      <c r="AHW11" s="50"/>
      <c r="AHX11" s="49">
        <v>-5614</v>
      </c>
      <c r="AHY11" s="49">
        <f t="shared" ref="AHY11" si="1219">AHY$2*AHS11</f>
        <v>-21.89430891422133</v>
      </c>
      <c r="AHZ11" s="49">
        <f>AHZ$2*AHS11</f>
        <v>21.72069290638726</v>
      </c>
      <c r="AIA11" s="49">
        <f t="shared" si="1111"/>
        <v>169.3614894655652</v>
      </c>
      <c r="AIB11" s="49">
        <f t="shared" si="1112"/>
        <v>-14.032922192857905</v>
      </c>
      <c r="AIC11" s="49">
        <f>AIC$2*AHS11</f>
        <v>33.998931489515776</v>
      </c>
      <c r="AID11" s="49"/>
      <c r="AIE11" s="49">
        <f>AHR11+SUM(AHU11:AIC11)</f>
        <v>15381.261562853793</v>
      </c>
      <c r="AIF11" s="56">
        <f>AIE11/AIE13</f>
        <v>1.2518684672194944E-2</v>
      </c>
      <c r="AIG11" s="53"/>
      <c r="AIH11" s="50">
        <f>AIH$2*AIF11</f>
        <v>73.312547111541647</v>
      </c>
      <c r="AII11" s="50"/>
      <c r="AIJ11" s="50"/>
      <c r="AIK11" s="49"/>
      <c r="AIL11" s="49">
        <f t="shared" ref="AIL11" si="1220">AIL$2*AIF11</f>
        <v>-73.325065796213835</v>
      </c>
      <c r="AIM11" s="49">
        <f>AIM$2*AIF11</f>
        <v>74.653798987320613</v>
      </c>
      <c r="AIN11" s="49">
        <f t="shared" si="1113"/>
        <v>132.77667486500781</v>
      </c>
      <c r="AIO11" s="49">
        <f t="shared" si="1114"/>
        <v>-10.432195497880214</v>
      </c>
      <c r="AIP11" s="49">
        <f>AIP$2*AIF11</f>
        <v>-55.93548610491456</v>
      </c>
      <c r="AIQ11" s="49"/>
      <c r="AIR11" s="49">
        <f>AIE11+SUM(AIH11:AIP11)</f>
        <v>15522.311836418654</v>
      </c>
      <c r="AIS11" s="56">
        <f>AIR11/AIR13</f>
        <v>1.3155264895500871E-2</v>
      </c>
      <c r="AIT11" s="53"/>
      <c r="AIU11" s="50">
        <f>AIU$2*AIS11</f>
        <v>0</v>
      </c>
      <c r="AIV11" s="50"/>
      <c r="AIW11" s="50"/>
      <c r="AIX11" s="49"/>
      <c r="AIY11" s="49">
        <f t="shared" ref="AIY11" si="1221">AIY$2*AIS11</f>
        <v>0</v>
      </c>
      <c r="AIZ11" s="49">
        <f>AIZ$2*AIS11</f>
        <v>20.616404933633145</v>
      </c>
      <c r="AJA11" s="49">
        <f t="shared" si="1115"/>
        <v>7.0153081108237494</v>
      </c>
      <c r="AJB11" s="49">
        <f t="shared" si="1116"/>
        <v>-10.962676895367741</v>
      </c>
      <c r="AJC11" s="49">
        <f>AJC$2*AIS11</f>
        <v>234.7924052492715</v>
      </c>
      <c r="AJD11" s="49"/>
      <c r="AJE11" s="49">
        <f>AIR11+SUM(AIU11:AJC11)</f>
        <v>15773.773277817014</v>
      </c>
      <c r="AJF11" s="56">
        <f>AJE11/AJE13</f>
        <v>1.3155264890168753E-2</v>
      </c>
      <c r="AJG11" s="53"/>
      <c r="AJH11" s="50">
        <f>AJH$2*AJF11</f>
        <v>0</v>
      </c>
      <c r="AJI11" s="50"/>
      <c r="AJJ11" s="50"/>
      <c r="AJK11" s="49"/>
      <c r="AJL11" s="49">
        <f t="shared" ref="AJL11" si="1222">AJL$2*AJF11</f>
        <v>0</v>
      </c>
      <c r="AJM11" s="49">
        <f>AJM$2*AJF11</f>
        <v>15.149603047518335</v>
      </c>
      <c r="AJN11" s="49">
        <f t="shared" si="1117"/>
        <v>587.45493130293073</v>
      </c>
      <c r="AJO11" s="49">
        <f t="shared" si="1118"/>
        <v>-10.962676890924328</v>
      </c>
      <c r="AJP11" s="49">
        <f>AJP$2*AJF11</f>
        <v>-241.98057344274207</v>
      </c>
      <c r="AJQ11" s="49"/>
      <c r="AJR11" s="49">
        <f>AJE11+SUM(AJH11:AJP11)</f>
        <v>16123.434561833797</v>
      </c>
      <c r="AJS11" s="56">
        <f>AJR11/AJR13</f>
        <v>1.4055537486590738E-2</v>
      </c>
      <c r="AJT11" s="53"/>
      <c r="AJU11" s="50">
        <f>AJU$2*AJS11</f>
        <v>33.078442476317505</v>
      </c>
      <c r="AJV11" s="50"/>
      <c r="AJW11" s="50"/>
      <c r="AJX11" s="49"/>
      <c r="AJY11" s="49">
        <f t="shared" ref="AJY11" si="1223">AJY$2*AJS11</f>
        <v>0</v>
      </c>
      <c r="AJZ11" s="49">
        <f>AJZ$2*AJS11</f>
        <v>33.078442476317505</v>
      </c>
      <c r="AKA11" s="49">
        <f t="shared" si="1119"/>
        <v>34.477249566983019</v>
      </c>
      <c r="AKB11" s="49">
        <f t="shared" si="1120"/>
        <v>-11.71290105370066</v>
      </c>
      <c r="AKC11" s="49">
        <f>AKC$2*AJS11</f>
        <v>40.473763524887225</v>
      </c>
      <c r="AKD11" s="49"/>
      <c r="AKE11" s="49">
        <f>AJR11+SUM(AJU11:AKC11)</f>
        <v>16252.829558824602</v>
      </c>
      <c r="AKF11" s="56">
        <f>AKE11/AKE13</f>
        <v>1.4084214449537379E-2</v>
      </c>
      <c r="AKG11" s="53"/>
      <c r="AKH11" s="50">
        <f>AKH$2*AKF11</f>
        <v>19.426216148102412</v>
      </c>
      <c r="AKI11" s="50"/>
      <c r="AKJ11" s="50"/>
      <c r="AKK11" s="49"/>
      <c r="AKL11" s="49">
        <f t="shared" ref="AKL11" si="1224">AKL$2*AKF11</f>
        <v>-19.521284595636789</v>
      </c>
      <c r="AKM11" s="49">
        <f>AKM$2*AKF11</f>
        <v>19.535368810086325</v>
      </c>
      <c r="AKN11" s="49">
        <f t="shared" si="1121"/>
        <v>0.43210369931180675</v>
      </c>
      <c r="AKO11" s="49">
        <f t="shared" si="1122"/>
        <v>-11.736798427232985</v>
      </c>
      <c r="AKP11" s="49">
        <f>AKP$2*AKF11</f>
        <v>196.0709971427782</v>
      </c>
      <c r="AKQ11" s="49"/>
      <c r="AKR11" s="49">
        <f>AKE11+SUM(AKH11:AKP11)</f>
        <v>16457.036161602009</v>
      </c>
      <c r="AKS11" s="56">
        <f>AKR11/AKR13</f>
        <v>1.4084214444994032E-2</v>
      </c>
      <c r="AKT11" s="53"/>
      <c r="AKU11" s="50">
        <f>AKU$2*AKS11</f>
        <v>0</v>
      </c>
      <c r="AKV11" s="50"/>
      <c r="AKW11" s="50"/>
      <c r="AKX11" s="49"/>
      <c r="AKY11" s="49">
        <f t="shared" ref="AKY11" si="1225">AKY$2*AKS11</f>
        <v>0</v>
      </c>
      <c r="AKZ11" s="49">
        <f>AKZ$2*AKS11</f>
        <v>17.51019960873883</v>
      </c>
      <c r="ALA11" s="49">
        <f t="shared" si="1123"/>
        <v>0</v>
      </c>
      <c r="ALB11" s="49">
        <f t="shared" si="1124"/>
        <v>-11.736798423446878</v>
      </c>
      <c r="ALC11" s="49">
        <f>ALC$2*AKS11</f>
        <v>163.56364424547141</v>
      </c>
      <c r="ALD11" s="49"/>
      <c r="ALE11" s="49">
        <f>AKR11+SUM(AKU11:ALC11)</f>
        <v>16626.373207032771</v>
      </c>
      <c r="ALF11" s="56">
        <f>ALE11/ALE13</f>
        <v>1.408421444131114E-2</v>
      </c>
      <c r="ALG11" s="53"/>
      <c r="ALH11" s="50">
        <f>ALH$2*ALF11</f>
        <v>42.040535054447275</v>
      </c>
      <c r="ALI11" s="50"/>
      <c r="ALJ11" s="50"/>
      <c r="ALK11" s="49"/>
      <c r="ALL11" s="49">
        <f>ALL$2*ALF11</f>
        <v>-42.054619268888587</v>
      </c>
      <c r="ALM11" s="49">
        <f>ALM$2*ALF11</f>
        <v>43.707401833576448</v>
      </c>
      <c r="ALN11" s="49">
        <f t="shared" si="1125"/>
        <v>0</v>
      </c>
      <c r="ALO11" s="49">
        <f t="shared" si="1126"/>
        <v>-15.257852030705596</v>
      </c>
      <c r="ALP11" s="49">
        <f>ALP$2*ALF11</f>
        <v>69.977841978087639</v>
      </c>
      <c r="ALQ11" s="49"/>
      <c r="ALR11" s="49">
        <v>14219.891287035127</v>
      </c>
      <c r="ALS11" s="56">
        <f>ALR11/ALR13</f>
        <v>1.1974801489027388E-2</v>
      </c>
      <c r="ALT11" s="53"/>
      <c r="ALU11" s="50">
        <f>ALU$2*ALS11</f>
        <v>18.662847868664073</v>
      </c>
      <c r="ALV11" s="50"/>
      <c r="ALW11" s="50"/>
      <c r="ALX11" s="49"/>
      <c r="ALY11" s="49">
        <f>ALY$2*ALS11</f>
        <v>-18.743677778715011</v>
      </c>
      <c r="ALZ11" s="49">
        <f>ALZ$2*ALS11</f>
        <v>17.338434823977646</v>
      </c>
      <c r="AMA11" s="49">
        <f t="shared" si="1127"/>
        <v>-56.360241444211631</v>
      </c>
      <c r="AMB11" s="49">
        <f t="shared" si="1128"/>
        <v>-9.9789613248511948</v>
      </c>
      <c r="AMC11" s="49">
        <f>AMC$2*ALS11</f>
        <v>267.0451383381893</v>
      </c>
      <c r="AMD11" s="49"/>
      <c r="AME11" s="49">
        <f>ALR11+SUM(ALU11:AMC11)</f>
        <v>14437.85482751818</v>
      </c>
      <c r="AMF11" s="56">
        <f>AME11/AME13</f>
        <v>1.1974801487505014E-2</v>
      </c>
      <c r="AMG11" s="53"/>
      <c r="AMH11" s="50">
        <f>AMH$2*AMF11</f>
        <v>0</v>
      </c>
      <c r="AMI11" s="50"/>
      <c r="AMJ11" s="50"/>
      <c r="AMK11" s="49"/>
      <c r="AML11" s="49">
        <f>AML$2*AMF11</f>
        <v>15.567241933756518</v>
      </c>
      <c r="AMM11" s="49">
        <f>AMM$2*AMF11</f>
        <v>15.547483511302135</v>
      </c>
      <c r="AMN11" s="49">
        <f t="shared" si="1129"/>
        <v>-14.1481082094723</v>
      </c>
      <c r="AMO11" s="49">
        <f t="shared" si="1130"/>
        <v>-9.9789613235825545</v>
      </c>
      <c r="AMP11" s="49">
        <f>AMP$2*AMF11</f>
        <v>61.417319853234716</v>
      </c>
      <c r="AMQ11" s="49"/>
      <c r="AMR11" s="49">
        <f>AME11+SUM(AMH11:AMP11)</f>
        <v>14506.259803283419</v>
      </c>
      <c r="AMS11" s="56">
        <f>AMR11/AMR13</f>
        <v>1.197480148703667E-2</v>
      </c>
      <c r="AMT11" s="53"/>
      <c r="AMU11" s="50">
        <f>AMU$2*AMS11</f>
        <v>30.753445682977834</v>
      </c>
      <c r="AMV11" s="50"/>
      <c r="AMW11" s="50"/>
      <c r="AMX11" s="49"/>
      <c r="AMY11" s="49">
        <f>AMY$2*AMS11</f>
        <v>-30.765420484464869</v>
      </c>
      <c r="AMZ11" s="49">
        <f>AMZ$2*AMS11</f>
        <v>33.906889906574072</v>
      </c>
      <c r="ANA11" s="49">
        <f t="shared" si="1131"/>
        <v>243.29359853631735</v>
      </c>
      <c r="ANB11" s="49">
        <f t="shared" si="1132"/>
        <v>-9.9789613231922694</v>
      </c>
      <c r="ANC11" s="49">
        <f>ANC$2*AMS11</f>
        <v>-89.008579705128696</v>
      </c>
      <c r="AND11" s="49"/>
      <c r="ANE11" s="49">
        <f>AMR11+SUM(AMU11:ANC11)</f>
        <v>14684.460775896503</v>
      </c>
      <c r="ANF11" s="56">
        <f>ANE11/ANE13</f>
        <v>1.1974801485837077E-2</v>
      </c>
      <c r="ANG11" s="53"/>
      <c r="ANH11" s="50">
        <f>ANH$2*ANF11</f>
        <v>18.546692289279324</v>
      </c>
      <c r="ANI11" s="50"/>
      <c r="ANJ11" s="50"/>
      <c r="ANK11" s="49"/>
      <c r="ANL11" s="49">
        <f>ANL$2*ANF11</f>
        <v>-18.627522199308725</v>
      </c>
      <c r="ANM11" s="49">
        <f>ANM$2*ANF11</f>
        <v>15.486052777514226</v>
      </c>
      <c r="ANN11" s="49">
        <f t="shared" si="1133"/>
        <v>-7.2263137046432435</v>
      </c>
      <c r="ANO11" s="49">
        <f t="shared" si="1134"/>
        <v>-9.9789613221926121</v>
      </c>
      <c r="ANP11" s="49">
        <f>ANP$2*ANF11</f>
        <v>209.34216234724033</v>
      </c>
      <c r="ANQ11" s="49"/>
      <c r="ANR11" s="49">
        <f>ANE11+SUM(ANH11:ANP11)</f>
        <v>14892.002886084392</v>
      </c>
      <c r="ANS11" s="56">
        <f>ANR11/ANR13</f>
        <v>1.1974801484476163E-2</v>
      </c>
      <c r="ANT11" s="53"/>
      <c r="ANU11" s="50">
        <f>ANU$2*ANS11</f>
        <v>13.512246247068058</v>
      </c>
      <c r="ANV11" s="50">
        <v>2557</v>
      </c>
      <c r="ANW11" s="50"/>
      <c r="ANX11" s="49"/>
      <c r="ANY11" s="49">
        <f>ANY$2*ANS11</f>
        <v>-13.512246247068058</v>
      </c>
      <c r="ANZ11" s="49">
        <f>ANZ$2*ANS11</f>
        <v>13.512246247068058</v>
      </c>
      <c r="AOA11" s="49">
        <f t="shared" si="1135"/>
        <v>269.67755884702666</v>
      </c>
      <c r="AOB11" s="49">
        <f t="shared" si="1136"/>
        <v>-9.9789613210585202</v>
      </c>
      <c r="AOC11" s="49">
        <f>AOC$2*ANS11</f>
        <v>-55.862568673096142</v>
      </c>
      <c r="AOD11" s="49"/>
      <c r="AOE11" s="49">
        <f>ANR11+SUM(ANU11:AOC11)</f>
        <v>17666.351161184331</v>
      </c>
      <c r="AOF11" s="56">
        <f>AOE11/AOE13</f>
        <v>1.4123799430991422E-2</v>
      </c>
      <c r="AOG11" s="53"/>
      <c r="AOH11" s="50">
        <f>AOH$2*AOF11</f>
        <v>89.154082862230084</v>
      </c>
      <c r="AOI11" s="50">
        <v>-1500</v>
      </c>
      <c r="AOJ11" s="50"/>
      <c r="AOK11" s="49"/>
      <c r="AOL11" s="49">
        <f>AOL$2*AOF11</f>
        <v>-89.163263331860222</v>
      </c>
      <c r="AOM11" s="49">
        <f>AOM$2*AOF11</f>
        <v>89.163263331860222</v>
      </c>
      <c r="AON11" s="49">
        <f t="shared" si="1137"/>
        <v>436.81069966611238</v>
      </c>
      <c r="AOO11" s="49">
        <f t="shared" si="1138"/>
        <v>-11.77275177770859</v>
      </c>
      <c r="AOP11" s="49">
        <f>AOP$2*AOF11</f>
        <v>-424.70462622183243</v>
      </c>
      <c r="AOQ11" s="49"/>
      <c r="AOR11" s="49">
        <f>AOE11+SUM(AOH11:AOP11)</f>
        <v>16255.838565713133</v>
      </c>
      <c r="AOS11" s="56">
        <f>AOR11/AOR13</f>
        <v>1.2930631387852755E-2</v>
      </c>
      <c r="AOT11" s="53"/>
      <c r="AOU11" s="50">
        <f>AOU$2*AOS11</f>
        <v>26.71300346522337</v>
      </c>
      <c r="AOV11" s="50">
        <v>-3775.63</v>
      </c>
      <c r="AOW11" s="50"/>
      <c r="AOX11" s="49"/>
      <c r="AOY11" s="49">
        <f>AOY$2*AOS11</f>
        <v>-26.803776497566101</v>
      </c>
      <c r="AOZ11" s="49">
        <f>AOZ$2*AOS11</f>
        <v>27.138033318942089</v>
      </c>
      <c r="APA11" s="49">
        <f t="shared" si="1139"/>
        <v>0</v>
      </c>
      <c r="APB11" s="49">
        <f t="shared" si="1140"/>
        <v>-10.832895057801402</v>
      </c>
      <c r="APC11" s="49">
        <f>APC$2*AOS11</f>
        <v>497.85335940671246</v>
      </c>
      <c r="APD11" s="49"/>
      <c r="APE11" s="49">
        <f>AOR11+SUM(AOU11:APC11)</f>
        <v>12994.276290348644</v>
      </c>
      <c r="APF11" s="56">
        <f>APE11/APE13</f>
        <v>1.0048641981976161E-2</v>
      </c>
      <c r="APG11" s="53"/>
      <c r="APH11" s="50">
        <f>APH$2*APF11</f>
        <v>12.25813738097308</v>
      </c>
      <c r="API11" s="50"/>
      <c r="APJ11" s="50"/>
      <c r="APK11" s="49">
        <v>-1441</v>
      </c>
      <c r="APL11" s="49">
        <f>APL$2*APF11</f>
        <v>-12.25813738097308</v>
      </c>
      <c r="APM11" s="49">
        <f>APM$2*APF11</f>
        <v>12.029430289463301</v>
      </c>
      <c r="APN11" s="49">
        <f t="shared" si="1141"/>
        <v>-24.141158956758986</v>
      </c>
      <c r="APO11" s="49">
        <f t="shared" si="1142"/>
        <v>-8.6593167415481371</v>
      </c>
      <c r="APP11" s="49">
        <f>APP$2*APF11</f>
        <v>-374.32005322861738</v>
      </c>
      <c r="APQ11" s="49"/>
      <c r="APR11" s="49">
        <f>APE11+SUM(APH11:APP11)</f>
        <v>11158.185191711182</v>
      </c>
      <c r="APS11" s="56">
        <f>APR11/APR13</f>
        <v>8.9095936145260554E-3</v>
      </c>
      <c r="APT11" s="53"/>
      <c r="APU11" s="50">
        <f>APU$2*APS11</f>
        <v>21.821198488824923</v>
      </c>
      <c r="APV11" s="50"/>
      <c r="APW11" s="50"/>
      <c r="APX11" s="49"/>
      <c r="APY11" s="49">
        <f>APY$2*APS11</f>
        <v>-21.826989724674366</v>
      </c>
      <c r="APZ11" s="49">
        <f>APZ$2*APS11</f>
        <v>21.79945908040548</v>
      </c>
      <c r="AQA11" s="49">
        <f t="shared" si="1143"/>
        <v>53.505495300802487</v>
      </c>
      <c r="AQB11" s="49">
        <f t="shared" si="1144"/>
        <v>-7.4357686388111555</v>
      </c>
      <c r="AQC11" s="49">
        <f>AQC$2*APS11</f>
        <v>-164.32088237581007</v>
      </c>
      <c r="AQD11" s="49"/>
      <c r="AQE11" s="49">
        <f>APR11+SUM(APU11:AQC11)</f>
        <v>11061.72770384192</v>
      </c>
      <c r="AQF11" s="56">
        <f>AQE11/AQE13</f>
        <v>8.9095936151464047E-3</v>
      </c>
      <c r="AQG11" s="53"/>
      <c r="AQH11" s="50">
        <f>AQH$2*AQF11</f>
        <v>13.727010882856066</v>
      </c>
      <c r="AQI11" s="50"/>
      <c r="AQJ11" s="50"/>
      <c r="AQK11" s="49"/>
      <c r="AQL11" s="49">
        <f>AQL$2*AQF11</f>
        <v>-13.789556230034394</v>
      </c>
      <c r="AQM11" s="49">
        <f>AQM$2*AQF11</f>
        <v>14.327250204708479</v>
      </c>
      <c r="AQN11" s="49">
        <f t="shared" si="1145"/>
        <v>13.700282102010627</v>
      </c>
      <c r="AQO11" s="49">
        <f t="shared" si="1146"/>
        <v>-7.4246316473099538</v>
      </c>
      <c r="AQP11" s="49">
        <f>AQP$2*AQF11</f>
        <v>-0.19832755387315898</v>
      </c>
      <c r="AQQ11" s="49"/>
      <c r="AQR11" s="49">
        <f>AQE11+SUM(AQH11:AQP11)</f>
        <v>11082.069731600277</v>
      </c>
      <c r="AQS11" s="56">
        <f>AQR11/AQR13</f>
        <v>8.9095936150146784E-3</v>
      </c>
      <c r="AQT11" s="53"/>
      <c r="AQU11" s="50">
        <f>AQU$2*AQS11</f>
        <v>12.154378513666874</v>
      </c>
      <c r="AQV11" s="50"/>
      <c r="AQW11" s="50"/>
      <c r="AQX11" s="49"/>
      <c r="AQY11" s="49">
        <f>AQY$2*AQS11</f>
        <v>-12.20534138914476</v>
      </c>
      <c r="AQZ11" s="49">
        <f>AQZ$2*AQS11</f>
        <v>12.202044839507202</v>
      </c>
      <c r="ARA11" s="49">
        <f t="shared" si="1147"/>
        <v>3.3266640639741807</v>
      </c>
      <c r="ARB11" s="49">
        <f t="shared" si="1148"/>
        <v>-7.4246316472001821</v>
      </c>
      <c r="ARC11" s="49">
        <f>ARC$2*AQS11</f>
        <v>81.739195606293023</v>
      </c>
      <c r="ARD11" s="49"/>
      <c r="ARE11" s="49">
        <f>AQR11+SUM(AQU11:ARC11)</f>
        <v>11171.862041587374</v>
      </c>
      <c r="ARF11" s="56">
        <f>ARE11/ARE13</f>
        <v>8.9095936144389636E-3</v>
      </c>
      <c r="ARG11" s="53"/>
      <c r="ARH11" s="50">
        <f>ARH$2*ARF11</f>
        <v>38.119339895632528</v>
      </c>
      <c r="ARI11" s="50"/>
      <c r="ARJ11" s="50"/>
      <c r="ARK11" s="49"/>
      <c r="ARL11" s="49">
        <f>ARL$2*ARF11</f>
        <v>-29.154239512975611</v>
      </c>
      <c r="ARM11" s="49">
        <f>ARM$2*ARF11</f>
        <v>29.129916322408192</v>
      </c>
      <c r="ARN11" s="49">
        <f t="shared" si="1149"/>
        <v>17.937863015822252</v>
      </c>
      <c r="ARO11" s="49">
        <f t="shared" si="1150"/>
        <v>-9.6723439237710824</v>
      </c>
      <c r="ARP11" s="49">
        <f>ARP$2*ARF11</f>
        <v>-54.499538659842415</v>
      </c>
      <c r="ARQ11" s="49"/>
      <c r="ARR11" s="49">
        <f>ARE11+SUM(ARH11:ARP11)</f>
        <v>11163.723038724647</v>
      </c>
      <c r="ARS11" s="56">
        <f>ARR11/ARR13</f>
        <v>8.769615737742131E-3</v>
      </c>
      <c r="ART11" s="53"/>
      <c r="ARU11" s="50">
        <f>ARU$2*ARS11</f>
        <v>16.361208993433362</v>
      </c>
      <c r="ARV11" s="50"/>
      <c r="ARW11" s="50"/>
      <c r="ARX11" s="49"/>
      <c r="ARY11" s="49">
        <f>ARY$2*ARS11</f>
        <v>-25.230359869798864</v>
      </c>
      <c r="ARZ11" s="49">
        <f>ARZ$2*ARS11</f>
        <v>16.517132761250416</v>
      </c>
      <c r="ASA11" s="49">
        <f t="shared" si="1151"/>
        <v>7.5687922547731015</v>
      </c>
      <c r="ASB11" s="49">
        <f t="shared" si="1152"/>
        <v>-7.4395281187987825</v>
      </c>
      <c r="ASC11" s="49">
        <f>ASC$2*ARS11</f>
        <v>242.68903048391505</v>
      </c>
      <c r="ASD11" s="49"/>
      <c r="ASE11" s="49">
        <f>ARR11+SUM(ARU11:ASC11)</f>
        <v>11414.189315229421</v>
      </c>
      <c r="ASF11" s="56">
        <f>ASE11/ASE13</f>
        <v>8.636899711413187E-3</v>
      </c>
      <c r="ASG11" s="53"/>
      <c r="ASH11" s="50">
        <f>ASH$2*ASF11</f>
        <v>13.647942554978004</v>
      </c>
      <c r="ASI11" s="50"/>
      <c r="ASJ11" s="50"/>
      <c r="ASK11" s="49">
        <v>40000</v>
      </c>
      <c r="ASL11" s="49">
        <f>ASL$2*ASF11</f>
        <v>-13.697345621327289</v>
      </c>
      <c r="ASM11" s="49">
        <f>ASM$2*ASF11</f>
        <v>14.195953841667171</v>
      </c>
      <c r="ASN11" s="49">
        <f t="shared" si="1153"/>
        <v>0</v>
      </c>
      <c r="ASO11" s="49">
        <f t="shared" si="1154"/>
        <v>-7.6064312068444799</v>
      </c>
      <c r="ASP11" s="49">
        <f>ASP$2*ASF11</f>
        <v>91.99809650104541</v>
      </c>
      <c r="ASQ11" s="49">
        <f>ASE11+SUM(ASH11:ASP11)</f>
        <v>51512.727531298944</v>
      </c>
    </row>
    <row r="12" spans="1:1187" x14ac:dyDescent="0.45">
      <c r="A12" s="1"/>
      <c r="B12" s="6"/>
      <c r="C12" s="7"/>
      <c r="D12" s="7"/>
      <c r="E12" s="6"/>
      <c r="F12" s="6"/>
      <c r="G12" s="6"/>
      <c r="H12" s="6"/>
      <c r="I12" s="6"/>
      <c r="J12" s="6"/>
      <c r="K12" s="6"/>
      <c r="L12" s="6"/>
      <c r="M12" s="7"/>
      <c r="N12" s="7"/>
      <c r="O12" s="6"/>
      <c r="P12" s="6"/>
      <c r="Q12" s="6"/>
      <c r="R12" s="6"/>
      <c r="S12" s="6"/>
      <c r="T12" s="6"/>
      <c r="U12" s="6"/>
      <c r="V12" s="6"/>
      <c r="W12" s="1"/>
      <c r="X12" s="7"/>
      <c r="Y12" s="6"/>
      <c r="Z12" s="6"/>
      <c r="AA12" s="6"/>
      <c r="AB12" s="6"/>
      <c r="AC12" s="6"/>
      <c r="AD12" s="6"/>
      <c r="AE12" s="6"/>
      <c r="AF12" s="6"/>
      <c r="AG12" s="6"/>
      <c r="AH12" s="1"/>
      <c r="AI12" s="7"/>
      <c r="AJ12" s="6"/>
      <c r="AK12" s="6"/>
      <c r="AL12" s="6"/>
      <c r="AM12" s="6"/>
      <c r="AN12" s="6"/>
      <c r="AO12" s="6"/>
      <c r="AP12" s="6"/>
      <c r="AQ12" s="6"/>
      <c r="AR12" s="6"/>
      <c r="AS12" s="1"/>
      <c r="AT12" s="7"/>
      <c r="AU12" s="6"/>
      <c r="AV12" s="6"/>
      <c r="AW12" s="6"/>
      <c r="AX12" s="6"/>
      <c r="AY12" s="6"/>
      <c r="AZ12" s="6"/>
      <c r="BA12" s="6"/>
      <c r="BB12" s="6"/>
      <c r="BC12" s="6"/>
      <c r="BD12" s="1"/>
      <c r="BE12" s="7"/>
      <c r="BF12" s="6"/>
      <c r="BG12" s="6"/>
      <c r="BH12" s="6"/>
      <c r="BI12" s="6"/>
      <c r="BJ12" s="6"/>
      <c r="BK12" s="6"/>
      <c r="BL12" s="6"/>
      <c r="BM12" s="6"/>
      <c r="BN12" s="6"/>
      <c r="BO12" s="1"/>
      <c r="BP12" s="7"/>
      <c r="BQ12" s="6"/>
      <c r="BR12" s="6"/>
      <c r="BS12" s="8"/>
      <c r="BT12" s="8"/>
      <c r="BU12" s="8"/>
      <c r="BV12" s="8"/>
      <c r="BW12" s="8"/>
      <c r="BX12" s="8"/>
      <c r="BY12" s="8"/>
      <c r="BZ12" s="1"/>
      <c r="CA12" s="7"/>
      <c r="CB12" s="6"/>
      <c r="CC12" s="6"/>
      <c r="CD12" s="8"/>
      <c r="CE12" s="8"/>
      <c r="CF12" s="8"/>
      <c r="CG12" s="8"/>
      <c r="CH12" s="8"/>
      <c r="CI12" s="8"/>
      <c r="CJ12" s="8"/>
      <c r="CK12" s="1"/>
      <c r="CL12" s="7"/>
      <c r="CM12" s="6"/>
      <c r="CN12" s="6"/>
      <c r="CO12" s="8"/>
      <c r="CP12" s="8"/>
      <c r="CQ12" s="8"/>
      <c r="CR12" s="8"/>
      <c r="CS12" s="8"/>
      <c r="CT12" s="8"/>
      <c r="CU12" s="8"/>
      <c r="CV12" s="1"/>
      <c r="CW12" s="7"/>
      <c r="CX12" s="6"/>
      <c r="CY12" s="6"/>
      <c r="CZ12" s="8"/>
      <c r="DA12" s="8"/>
      <c r="DB12" s="8"/>
      <c r="DC12" s="8"/>
      <c r="DD12" s="8"/>
      <c r="DE12" s="8"/>
      <c r="DF12" s="8"/>
      <c r="DG12" s="1"/>
      <c r="DH12" s="7"/>
      <c r="DI12" s="6"/>
      <c r="DJ12" s="6"/>
      <c r="DK12" s="8"/>
      <c r="DL12" s="8"/>
      <c r="DM12" s="8"/>
      <c r="DN12" s="8"/>
      <c r="DO12" s="8"/>
      <c r="DP12" s="8"/>
      <c r="DQ12" s="8"/>
      <c r="DR12" s="1"/>
      <c r="DS12" s="7"/>
      <c r="DT12" s="6"/>
      <c r="DU12" s="6"/>
      <c r="DV12" s="8"/>
      <c r="DW12" s="8"/>
      <c r="DX12" s="8"/>
      <c r="DY12" s="8"/>
      <c r="DZ12" s="8"/>
      <c r="EA12" s="8"/>
      <c r="EB12" s="8"/>
      <c r="EC12" s="8"/>
      <c r="ED12" s="1"/>
      <c r="EE12" s="7"/>
      <c r="EF12" s="6"/>
      <c r="EG12" s="6"/>
      <c r="EH12" s="8"/>
      <c r="EI12" s="8"/>
      <c r="EJ12" s="8"/>
      <c r="EK12" s="8"/>
      <c r="EL12" s="8"/>
      <c r="EM12" s="8"/>
      <c r="EN12" s="8"/>
      <c r="EO12" s="1"/>
      <c r="EP12" s="7"/>
      <c r="EQ12" s="6"/>
      <c r="ER12" s="6"/>
      <c r="ES12" s="8"/>
      <c r="ET12" s="8"/>
      <c r="EU12" s="8"/>
      <c r="EV12" s="8"/>
      <c r="EW12" s="8"/>
      <c r="EX12" s="8"/>
      <c r="EY12" s="8"/>
      <c r="EZ12" s="1"/>
      <c r="FA12" s="7"/>
      <c r="FB12" s="6"/>
      <c r="FC12" s="6"/>
      <c r="FD12" s="8"/>
      <c r="FE12" s="8"/>
      <c r="FF12" s="8"/>
      <c r="FG12" s="8"/>
      <c r="FH12" s="8"/>
      <c r="FI12" s="8"/>
      <c r="FJ12" s="8"/>
      <c r="FK12" s="1"/>
      <c r="FL12" s="7"/>
      <c r="FM12" s="6"/>
      <c r="FN12" s="6"/>
      <c r="FO12" s="8"/>
      <c r="FP12" s="8"/>
      <c r="FQ12" s="8"/>
      <c r="FR12" s="8"/>
      <c r="FS12" s="8"/>
      <c r="FT12" s="8"/>
      <c r="FU12" s="8"/>
      <c r="FV12" s="1"/>
      <c r="FW12" s="7"/>
      <c r="FX12" s="6"/>
      <c r="FY12" s="6"/>
      <c r="FZ12" s="8"/>
      <c r="GA12" s="8"/>
      <c r="GB12" s="8"/>
      <c r="GC12" s="8"/>
      <c r="GD12" s="8"/>
      <c r="GE12" s="8"/>
      <c r="GF12" s="8"/>
      <c r="GG12" s="1"/>
      <c r="GH12" s="7"/>
      <c r="GI12" s="6"/>
      <c r="GJ12" s="6"/>
      <c r="GK12" s="8"/>
      <c r="GL12" s="8"/>
      <c r="GM12" s="8"/>
      <c r="GN12" s="8"/>
      <c r="GO12" s="8"/>
      <c r="GP12" s="8"/>
      <c r="GQ12" s="8"/>
      <c r="GR12" s="1"/>
      <c r="GS12" s="7"/>
      <c r="GT12" s="6"/>
      <c r="GU12" s="6"/>
      <c r="GV12" s="8"/>
      <c r="GW12" s="8"/>
      <c r="GX12" s="8"/>
      <c r="GY12" s="8"/>
      <c r="GZ12" s="8"/>
      <c r="HA12" s="8"/>
      <c r="HB12" s="8"/>
      <c r="HC12" s="1"/>
      <c r="HD12" s="7"/>
      <c r="HE12" s="6"/>
      <c r="HF12" s="6"/>
      <c r="HG12" s="8"/>
      <c r="HH12" s="8"/>
      <c r="HI12" s="8"/>
      <c r="HJ12" s="8"/>
      <c r="HK12" s="8"/>
      <c r="HL12" s="8"/>
      <c r="HM12" s="8"/>
      <c r="HN12" s="1"/>
      <c r="HO12" s="7"/>
      <c r="HP12" s="6"/>
      <c r="HQ12" s="6"/>
      <c r="HR12" s="8"/>
      <c r="HS12" s="8"/>
      <c r="HT12" s="8"/>
      <c r="HU12" s="8"/>
      <c r="HV12" s="8"/>
      <c r="HW12" s="8"/>
      <c r="HX12" s="8"/>
      <c r="HY12" s="1"/>
      <c r="HZ12" s="7"/>
      <c r="IA12" s="6"/>
      <c r="IB12" s="6"/>
      <c r="IC12" s="8"/>
      <c r="ID12" s="8"/>
      <c r="IE12" s="8"/>
      <c r="IF12" s="8"/>
      <c r="IG12" s="8"/>
      <c r="IH12" s="8"/>
      <c r="II12" s="8"/>
      <c r="IJ12" s="1"/>
      <c r="IK12" s="7"/>
      <c r="IL12" s="6"/>
      <c r="IM12" s="6"/>
      <c r="IN12" s="8"/>
      <c r="IO12" s="8"/>
      <c r="IP12" s="8"/>
      <c r="IQ12" s="8"/>
      <c r="IR12" s="8"/>
      <c r="IS12" s="8"/>
      <c r="IT12" s="8"/>
      <c r="IU12" s="1"/>
      <c r="IV12" s="7"/>
      <c r="IW12" s="6"/>
      <c r="IX12" s="6"/>
      <c r="IY12" s="8"/>
      <c r="IZ12" s="8"/>
      <c r="JA12" s="8"/>
      <c r="JB12" s="8"/>
      <c r="JC12" s="8"/>
      <c r="JD12" s="8"/>
      <c r="JE12" s="8"/>
      <c r="JF12" s="8"/>
      <c r="JG12" s="1"/>
      <c r="JH12" s="7"/>
      <c r="JI12" s="6"/>
      <c r="JJ12" s="6"/>
      <c r="JK12" s="8"/>
      <c r="JL12" s="8"/>
      <c r="JM12" s="8"/>
      <c r="JN12" s="8"/>
      <c r="JO12" s="8"/>
      <c r="JP12" s="8"/>
      <c r="JQ12" s="8"/>
      <c r="JR12" s="1"/>
      <c r="JS12" s="7"/>
      <c r="JT12" s="6"/>
      <c r="JU12" s="6"/>
      <c r="JV12" s="8"/>
      <c r="JW12" s="8"/>
      <c r="JX12" s="8"/>
      <c r="JY12" s="8"/>
      <c r="JZ12" s="8"/>
      <c r="KA12" s="8"/>
      <c r="KB12" s="8"/>
      <c r="KC12" s="1"/>
      <c r="KD12" s="7"/>
      <c r="KE12" s="6"/>
      <c r="KF12" s="6"/>
      <c r="KG12" s="8"/>
      <c r="KH12" s="8"/>
      <c r="KI12" s="8"/>
      <c r="KJ12" s="8"/>
      <c r="KK12" s="8"/>
      <c r="KL12" s="8"/>
      <c r="KM12" s="8"/>
      <c r="KN12" s="8"/>
      <c r="KO12" s="1"/>
      <c r="KP12" s="7"/>
      <c r="KQ12" s="6"/>
      <c r="KR12" s="6"/>
      <c r="KS12" s="8"/>
      <c r="KT12" s="8"/>
      <c r="KU12" s="8"/>
      <c r="KV12" s="8"/>
      <c r="KW12" s="8"/>
      <c r="KX12" s="8"/>
      <c r="KY12" s="10"/>
      <c r="KZ12" s="54"/>
      <c r="LA12" s="54"/>
      <c r="LB12" s="48"/>
      <c r="LC12" s="48"/>
      <c r="LD12" s="10"/>
      <c r="LE12" s="10"/>
      <c r="LF12" s="10"/>
      <c r="LG12" s="10"/>
      <c r="LH12" s="10"/>
      <c r="LI12" s="10"/>
      <c r="LJ12" s="10"/>
      <c r="LK12" s="10"/>
      <c r="LL12" s="54"/>
      <c r="LM12" s="52"/>
      <c r="LN12" s="48"/>
      <c r="LO12" s="48"/>
      <c r="LP12" s="10"/>
      <c r="LQ12" s="10"/>
      <c r="LR12" s="10"/>
      <c r="LS12" s="10"/>
      <c r="LT12" s="10"/>
      <c r="LU12" s="10"/>
      <c r="LV12" s="10"/>
      <c r="LW12" s="10"/>
      <c r="LX12" s="54"/>
      <c r="LY12" s="52"/>
      <c r="LZ12" s="48"/>
      <c r="MA12" s="48"/>
      <c r="MB12" s="10"/>
      <c r="MC12" s="10"/>
      <c r="MD12" s="10"/>
      <c r="ME12" s="10"/>
      <c r="MF12" s="10"/>
      <c r="MG12" s="10"/>
      <c r="MH12" s="10"/>
      <c r="MI12" s="10"/>
      <c r="MJ12" s="54"/>
      <c r="MK12" s="52"/>
      <c r="ML12" s="48"/>
      <c r="MM12" s="48"/>
      <c r="MN12" s="10"/>
      <c r="MO12" s="10"/>
      <c r="MP12" s="10"/>
      <c r="MQ12" s="10"/>
      <c r="MR12" s="10"/>
      <c r="MS12" s="10"/>
      <c r="MT12" s="10"/>
      <c r="MU12" s="10"/>
      <c r="MV12" s="54"/>
      <c r="MW12" s="52"/>
      <c r="MX12" s="48"/>
      <c r="MY12" s="48"/>
      <c r="MZ12" s="10"/>
      <c r="NA12" s="10"/>
      <c r="NB12" s="10"/>
      <c r="NC12" s="10"/>
      <c r="ND12" s="10"/>
      <c r="NE12" s="10"/>
      <c r="NF12" s="10"/>
      <c r="NG12" s="10"/>
      <c r="NH12" s="54"/>
      <c r="NI12" s="52"/>
      <c r="NJ12" s="48"/>
      <c r="NK12" s="48"/>
      <c r="NL12" s="10"/>
      <c r="NM12" s="10"/>
      <c r="NN12" s="10"/>
      <c r="NO12" s="10"/>
      <c r="NP12" s="10"/>
      <c r="NQ12" s="10"/>
      <c r="NR12" s="10"/>
      <c r="NS12" s="10"/>
      <c r="NT12" s="54"/>
      <c r="NU12" s="52"/>
      <c r="NV12" s="48"/>
      <c r="NW12" s="48"/>
      <c r="NX12" s="10"/>
      <c r="NY12" s="10"/>
      <c r="NZ12" s="10"/>
      <c r="OA12" s="10"/>
      <c r="OB12" s="10"/>
      <c r="OC12" s="10"/>
      <c r="OD12" s="10"/>
      <c r="OE12" s="10"/>
      <c r="OF12" s="54"/>
      <c r="OG12" s="52"/>
      <c r="OH12" s="48"/>
      <c r="OI12" s="48"/>
      <c r="OJ12" s="10"/>
      <c r="OK12" s="10"/>
      <c r="OL12" s="10"/>
      <c r="OM12" s="10"/>
      <c r="ON12" s="10"/>
      <c r="OO12" s="10"/>
      <c r="OP12" s="10"/>
      <c r="OQ12" s="10"/>
      <c r="OR12" s="54"/>
      <c r="OS12" s="52"/>
      <c r="OT12" s="48"/>
      <c r="OU12" s="48"/>
      <c r="OV12" s="48"/>
      <c r="OW12" s="10"/>
      <c r="OX12" s="10"/>
      <c r="OY12" s="10"/>
      <c r="OZ12" s="10"/>
      <c r="PA12" s="10"/>
      <c r="PB12" s="10"/>
      <c r="PC12" s="10"/>
      <c r="PD12" s="10"/>
      <c r="PE12" s="54"/>
      <c r="PF12" s="52"/>
      <c r="PG12" s="48"/>
      <c r="PH12" s="48"/>
      <c r="PI12" s="48"/>
      <c r="PJ12" s="10"/>
      <c r="PK12" s="10"/>
      <c r="PL12" s="10"/>
      <c r="PM12" s="10"/>
      <c r="PN12" s="10"/>
      <c r="PO12" s="10"/>
      <c r="PP12" s="10"/>
      <c r="PQ12" s="10"/>
      <c r="PR12" s="10"/>
      <c r="PS12" s="54"/>
      <c r="PT12" s="52"/>
      <c r="PU12" s="48"/>
      <c r="PV12" s="48"/>
      <c r="PW12" s="48"/>
      <c r="PX12" s="10"/>
      <c r="PY12" s="10"/>
      <c r="PZ12" s="10"/>
      <c r="QA12" s="10"/>
      <c r="QB12" s="10"/>
      <c r="QC12" s="10"/>
      <c r="QD12" s="10"/>
      <c r="QE12" s="10"/>
      <c r="QF12" s="54"/>
      <c r="QG12" s="52"/>
      <c r="QH12" s="48"/>
      <c r="QI12" s="48"/>
      <c r="QJ12" s="48"/>
      <c r="QK12" s="10"/>
      <c r="QL12" s="10"/>
      <c r="QM12" s="10"/>
      <c r="QN12" s="10"/>
      <c r="QO12" s="10"/>
      <c r="QP12" s="10"/>
      <c r="QQ12" s="10"/>
      <c r="QR12" s="10"/>
      <c r="QS12" s="54"/>
      <c r="QT12" s="52"/>
      <c r="QU12" s="48"/>
      <c r="QV12" s="48"/>
      <c r="QW12" s="48"/>
      <c r="QX12" s="10"/>
      <c r="QY12" s="10"/>
      <c r="QZ12" s="10"/>
      <c r="RA12" s="10"/>
      <c r="RB12" s="10"/>
      <c r="RC12" s="10"/>
      <c r="RD12" s="10"/>
      <c r="RE12" s="10"/>
      <c r="RF12" s="54"/>
      <c r="RG12" s="52"/>
      <c r="RH12" s="48"/>
      <c r="RI12" s="48"/>
      <c r="RJ12" s="48"/>
      <c r="RK12" s="10"/>
      <c r="RL12" s="10"/>
      <c r="RM12" s="10"/>
      <c r="RN12" s="10"/>
      <c r="RO12" s="10"/>
      <c r="RP12" s="10"/>
      <c r="RQ12" s="10"/>
      <c r="RR12" s="10"/>
      <c r="RS12" s="54"/>
      <c r="RT12" s="52"/>
      <c r="RU12" s="48"/>
      <c r="RV12" s="48"/>
      <c r="RW12" s="48"/>
      <c r="RX12" s="10"/>
      <c r="RY12" s="10"/>
      <c r="RZ12" s="10"/>
      <c r="SA12" s="10"/>
      <c r="SB12" s="10"/>
      <c r="SC12" s="10"/>
      <c r="SD12" s="10"/>
      <c r="SE12" s="10"/>
      <c r="SF12" s="54"/>
      <c r="SG12" s="52"/>
      <c r="SH12" s="48"/>
      <c r="SI12" s="48"/>
      <c r="SJ12" s="48"/>
      <c r="SK12" s="10"/>
      <c r="SL12" s="10"/>
      <c r="SM12" s="10"/>
      <c r="SN12" s="10"/>
      <c r="SO12" s="10"/>
      <c r="SP12" s="10"/>
      <c r="SQ12" s="10"/>
      <c r="SR12" s="10"/>
      <c r="SS12" s="54"/>
      <c r="ST12" s="52"/>
      <c r="SU12" s="48"/>
      <c r="SV12" s="48"/>
      <c r="SW12" s="48"/>
      <c r="SX12" s="10"/>
      <c r="SY12" s="10"/>
      <c r="SZ12" s="10"/>
      <c r="TA12" s="10"/>
      <c r="TB12" s="10"/>
      <c r="TC12" s="10"/>
      <c r="TD12" s="10"/>
      <c r="TE12" s="10"/>
      <c r="TF12" s="54"/>
      <c r="TG12" s="52"/>
      <c r="TH12" s="48"/>
      <c r="TI12" s="48"/>
      <c r="TJ12" s="48"/>
      <c r="TK12" s="10"/>
      <c r="TL12" s="10"/>
      <c r="TM12" s="10"/>
      <c r="TN12" s="10"/>
      <c r="TO12" s="10"/>
      <c r="TP12" s="10"/>
      <c r="TQ12" s="10"/>
      <c r="TR12" s="10"/>
      <c r="TS12" s="54"/>
      <c r="TT12" s="52"/>
      <c r="TU12" s="48"/>
      <c r="TV12" s="48"/>
      <c r="TW12" s="48"/>
      <c r="TX12" s="10"/>
      <c r="TY12" s="10"/>
      <c r="TZ12" s="10"/>
      <c r="UA12" s="10"/>
      <c r="UB12" s="10"/>
      <c r="UC12" s="10"/>
      <c r="UD12" s="10"/>
      <c r="UE12" s="10"/>
      <c r="UF12" s="54"/>
      <c r="UG12" s="52"/>
      <c r="UH12" s="48"/>
      <c r="UI12" s="48"/>
      <c r="UJ12" s="48"/>
      <c r="UK12" s="10"/>
      <c r="UL12" s="10"/>
      <c r="UM12" s="10"/>
      <c r="UN12" s="10"/>
      <c r="UO12" s="10"/>
      <c r="UP12" s="10"/>
      <c r="UQ12" s="10"/>
      <c r="UR12" s="10"/>
      <c r="US12" s="54"/>
      <c r="UT12" s="52"/>
      <c r="UU12" s="48"/>
      <c r="UV12" s="48"/>
      <c r="UW12" s="48"/>
      <c r="UX12" s="10"/>
      <c r="UY12" s="10"/>
      <c r="UZ12" s="10"/>
      <c r="VA12" s="10"/>
      <c r="VB12" s="10"/>
      <c r="VC12" s="10"/>
      <c r="VD12" s="10"/>
      <c r="VE12" s="10"/>
      <c r="VF12" s="54"/>
      <c r="VG12" s="52"/>
      <c r="VH12" s="48"/>
      <c r="VI12" s="48"/>
      <c r="VJ12" s="48"/>
      <c r="VK12" s="10"/>
      <c r="VL12" s="10"/>
      <c r="VM12" s="10"/>
      <c r="VN12" s="10"/>
      <c r="VO12" s="10"/>
      <c r="VP12" s="10"/>
      <c r="VQ12" s="10"/>
      <c r="VR12" s="10"/>
      <c r="VS12" s="54"/>
      <c r="VT12" s="52"/>
      <c r="VU12" s="48"/>
      <c r="VV12" s="48"/>
      <c r="VW12" s="48"/>
      <c r="VX12" s="10"/>
      <c r="VY12" s="10"/>
      <c r="VZ12" s="10"/>
      <c r="WA12" s="10"/>
      <c r="WB12" s="10"/>
      <c r="WC12" s="10"/>
      <c r="WD12" s="10"/>
      <c r="WE12" s="10"/>
      <c r="WF12" s="54"/>
      <c r="WG12" s="52"/>
      <c r="WH12" s="48"/>
      <c r="WI12" s="48"/>
      <c r="WJ12" s="48"/>
      <c r="WK12" s="10"/>
      <c r="WL12" s="10"/>
      <c r="WM12" s="10"/>
      <c r="WN12" s="10"/>
      <c r="WO12" s="10"/>
      <c r="WP12" s="10"/>
      <c r="WQ12" s="10"/>
      <c r="WR12" s="10"/>
      <c r="WS12" s="54"/>
      <c r="WT12" s="52"/>
      <c r="WU12" s="48"/>
      <c r="WV12" s="48"/>
      <c r="WW12" s="48"/>
      <c r="WX12" s="10"/>
      <c r="WY12" s="10"/>
      <c r="WZ12" s="10"/>
      <c r="XA12" s="10"/>
      <c r="XB12" s="10"/>
      <c r="XC12" s="10"/>
      <c r="XD12" s="10"/>
      <c r="XE12" s="10"/>
      <c r="XF12" s="54"/>
      <c r="XG12" s="52"/>
      <c r="XH12" s="48"/>
      <c r="XI12" s="48"/>
      <c r="XJ12" s="48"/>
      <c r="XK12" s="10"/>
      <c r="XL12" s="10"/>
      <c r="XM12" s="10"/>
      <c r="XN12" s="10"/>
      <c r="XO12" s="10"/>
      <c r="XP12" s="10"/>
      <c r="XQ12" s="10"/>
      <c r="XR12" s="10"/>
      <c r="XS12" s="54"/>
      <c r="XT12" s="52"/>
      <c r="XU12" s="48"/>
      <c r="XV12" s="48"/>
      <c r="XW12" s="48"/>
      <c r="XX12" s="10"/>
      <c r="XY12" s="10"/>
      <c r="XZ12" s="10"/>
      <c r="YA12" s="10"/>
      <c r="YB12" s="10"/>
      <c r="YC12" s="10"/>
      <c r="YD12" s="10"/>
      <c r="YE12" s="10"/>
      <c r="YF12" s="54"/>
      <c r="YG12" s="52"/>
      <c r="YH12" s="48"/>
      <c r="YI12" s="48"/>
      <c r="YJ12" s="48"/>
      <c r="YK12" s="10"/>
      <c r="YL12" s="10"/>
      <c r="YM12" s="10"/>
      <c r="YN12" s="10"/>
      <c r="YO12" s="10"/>
      <c r="YP12" s="10"/>
      <c r="YQ12" s="10"/>
      <c r="YR12" s="10"/>
      <c r="YS12" s="54"/>
      <c r="YT12" s="52"/>
      <c r="YU12" s="48"/>
      <c r="YV12" s="48"/>
      <c r="YW12" s="48"/>
      <c r="YX12" s="10"/>
      <c r="YY12" s="10"/>
      <c r="YZ12" s="10"/>
      <c r="ZA12" s="10"/>
      <c r="ZB12" s="10"/>
      <c r="ZC12" s="10"/>
      <c r="ZD12" s="10"/>
      <c r="ZE12" s="10"/>
      <c r="ZF12" s="54"/>
      <c r="ZG12" s="52"/>
      <c r="ZH12" s="48"/>
      <c r="ZI12" s="48"/>
      <c r="ZJ12" s="48"/>
      <c r="ZK12" s="10"/>
      <c r="ZL12" s="10"/>
      <c r="ZM12" s="10"/>
      <c r="ZN12" s="10"/>
      <c r="ZO12" s="10"/>
      <c r="ZP12" s="10"/>
      <c r="ZQ12" s="10"/>
      <c r="ZR12" s="10"/>
      <c r="ZS12" s="54"/>
      <c r="ZT12" s="52"/>
      <c r="ZU12" s="48"/>
      <c r="ZV12" s="48"/>
      <c r="ZW12" s="48"/>
      <c r="ZX12" s="10"/>
      <c r="ZY12" s="10"/>
      <c r="ZZ12" s="10"/>
      <c r="AAA12" s="10"/>
      <c r="AAB12" s="10"/>
      <c r="AAC12" s="10"/>
      <c r="AAD12" s="10"/>
      <c r="AAE12" s="10"/>
      <c r="AAF12" s="54"/>
      <c r="AAG12" s="52"/>
      <c r="AAH12" s="48"/>
      <c r="AAI12" s="48"/>
      <c r="AAJ12" s="48"/>
      <c r="AAK12" s="10"/>
      <c r="AAL12" s="10"/>
      <c r="AAM12" s="10"/>
      <c r="AAN12" s="10"/>
      <c r="AAO12" s="10"/>
      <c r="AAP12" s="10"/>
      <c r="AAQ12" s="10"/>
      <c r="AAR12" s="10"/>
      <c r="AAS12" s="54"/>
      <c r="AAT12" s="52"/>
      <c r="AAU12" s="48"/>
      <c r="AAV12" s="48"/>
      <c r="AAW12" s="48"/>
      <c r="AAX12" s="10"/>
      <c r="AAY12" s="10"/>
      <c r="AAZ12" s="10"/>
      <c r="ABA12" s="10"/>
      <c r="ABB12" s="10"/>
      <c r="ABC12" s="10"/>
      <c r="ABD12" s="10"/>
      <c r="ABE12" s="10"/>
      <c r="ABF12" s="54"/>
      <c r="ABG12" s="52"/>
      <c r="ABH12" s="48"/>
      <c r="ABI12" s="48"/>
      <c r="ABJ12" s="48"/>
      <c r="ABK12" s="10"/>
      <c r="ABL12" s="10"/>
      <c r="ABM12" s="10"/>
      <c r="ABN12" s="10"/>
      <c r="ABO12" s="10"/>
      <c r="ABP12" s="10"/>
      <c r="ABQ12" s="10"/>
      <c r="ABR12" s="10"/>
      <c r="ABS12" s="54"/>
      <c r="ABT12" s="52"/>
      <c r="ABU12" s="48"/>
      <c r="ABV12" s="48"/>
      <c r="ABW12" s="48"/>
      <c r="ABX12" s="10"/>
      <c r="ABY12" s="10"/>
      <c r="ABZ12" s="10"/>
      <c r="ACA12" s="10"/>
      <c r="ACB12" s="10"/>
      <c r="ACC12" s="10"/>
      <c r="ACD12" s="10"/>
      <c r="ACE12" s="10"/>
      <c r="ACF12" s="54"/>
      <c r="ACG12" s="52"/>
      <c r="ACH12" s="48"/>
      <c r="ACI12" s="48"/>
      <c r="ACJ12" s="48"/>
      <c r="ACK12" s="10"/>
      <c r="ACL12" s="10"/>
      <c r="ACM12" s="10"/>
      <c r="ACN12" s="10"/>
      <c r="ACO12" s="10"/>
      <c r="ACP12" s="10"/>
      <c r="ACQ12" s="10"/>
      <c r="ACR12" s="10"/>
      <c r="ACS12" s="54"/>
      <c r="ACT12" s="52"/>
      <c r="ACU12" s="48"/>
      <c r="ACV12" s="48"/>
      <c r="ACW12" s="48"/>
      <c r="ACX12" s="10"/>
      <c r="ACY12" s="10"/>
      <c r="ACZ12" s="10"/>
      <c r="ADA12" s="10"/>
      <c r="ADB12" s="10"/>
      <c r="ADC12" s="10"/>
      <c r="ADD12" s="10"/>
      <c r="ADE12" s="10"/>
      <c r="ADF12" s="54"/>
      <c r="ADG12" s="52"/>
      <c r="ADH12" s="48"/>
      <c r="ADI12" s="48"/>
      <c r="ADJ12" s="48"/>
      <c r="ADK12" s="10"/>
      <c r="ADL12" s="10"/>
      <c r="ADM12" s="10"/>
      <c r="ADN12" s="10"/>
      <c r="ADO12" s="10"/>
      <c r="ADP12" s="10"/>
      <c r="ADQ12" s="10"/>
      <c r="ADR12" s="10"/>
      <c r="ADS12" s="54"/>
      <c r="ADT12" s="52"/>
      <c r="ADU12" s="48"/>
      <c r="ADV12" s="48"/>
      <c r="ADW12" s="48"/>
      <c r="ADX12" s="10"/>
      <c r="ADY12" s="10"/>
      <c r="ADZ12" s="10"/>
      <c r="AEA12" s="10"/>
      <c r="AEB12" s="10"/>
      <c r="AEC12" s="10"/>
      <c r="AED12" s="10"/>
      <c r="AEE12" s="10"/>
      <c r="AEF12" s="54"/>
      <c r="AEG12" s="52"/>
      <c r="AEH12" s="48"/>
      <c r="AEI12" s="48"/>
      <c r="AEJ12" s="48"/>
      <c r="AEK12" s="10"/>
      <c r="AEL12" s="10"/>
      <c r="AEM12" s="10"/>
      <c r="AEN12" s="10"/>
      <c r="AEO12" s="10"/>
      <c r="AEP12" s="10"/>
      <c r="AEQ12" s="10"/>
      <c r="AER12" s="10"/>
      <c r="AES12" s="54"/>
      <c r="AET12" s="52"/>
      <c r="AEU12" s="48"/>
      <c r="AEV12" s="48"/>
      <c r="AEW12" s="48"/>
      <c r="AEX12" s="10"/>
      <c r="AEY12" s="10"/>
      <c r="AEZ12" s="10"/>
      <c r="AFA12" s="10"/>
      <c r="AFB12" s="10"/>
      <c r="AFC12" s="10"/>
      <c r="AFD12" s="10"/>
      <c r="AFE12" s="10"/>
      <c r="AFF12" s="54"/>
      <c r="AFG12" s="52"/>
      <c r="AFH12" s="48"/>
      <c r="AFI12" s="48"/>
      <c r="AFJ12" s="48"/>
      <c r="AFK12" s="10"/>
      <c r="AFL12" s="10"/>
      <c r="AFM12" s="10"/>
      <c r="AFN12" s="10"/>
      <c r="AFO12" s="10"/>
      <c r="AFP12" s="10"/>
      <c r="AFQ12" s="10"/>
      <c r="AFR12" s="10"/>
      <c r="AFS12" s="54"/>
      <c r="AFT12" s="52"/>
      <c r="AFU12" s="48"/>
      <c r="AFV12" s="48"/>
      <c r="AFW12" s="48"/>
      <c r="AFX12" s="10"/>
      <c r="AFY12" s="10"/>
      <c r="AFZ12" s="10"/>
      <c r="AGA12" s="10"/>
      <c r="AGB12" s="10"/>
      <c r="AGC12" s="10"/>
      <c r="AGD12" s="10"/>
      <c r="AGE12" s="10"/>
      <c r="AGF12" s="54"/>
      <c r="AGG12" s="52"/>
      <c r="AGH12" s="48"/>
      <c r="AGI12" s="48"/>
      <c r="AGJ12" s="48"/>
      <c r="AGK12" s="10"/>
      <c r="AGL12" s="10"/>
      <c r="AGM12" s="10"/>
      <c r="AGN12" s="10"/>
      <c r="AGO12" s="10"/>
      <c r="AGP12" s="10"/>
      <c r="AGQ12" s="10"/>
      <c r="AGR12" s="10"/>
      <c r="AGS12" s="54"/>
      <c r="AGT12" s="52"/>
      <c r="AGU12" s="48"/>
      <c r="AGV12" s="48"/>
      <c r="AGW12" s="48"/>
      <c r="AGX12" s="10"/>
      <c r="AGY12" s="10"/>
      <c r="AGZ12" s="10"/>
      <c r="AHA12" s="10"/>
      <c r="AHB12" s="10"/>
      <c r="AHC12" s="10"/>
      <c r="AHD12" s="10"/>
      <c r="AHE12" s="10"/>
      <c r="AHF12" s="54"/>
      <c r="AHG12" s="52"/>
      <c r="AHH12" s="48"/>
      <c r="AHI12" s="48"/>
      <c r="AHJ12" s="48"/>
      <c r="AHK12" s="10"/>
      <c r="AHL12" s="10"/>
      <c r="AHM12" s="10"/>
      <c r="AHN12" s="10"/>
      <c r="AHO12" s="10"/>
      <c r="AHP12" s="10"/>
      <c r="AHQ12" s="10"/>
      <c r="AHR12" s="10"/>
      <c r="AHS12" s="54"/>
      <c r="AHT12" s="52"/>
      <c r="AHU12" s="48"/>
      <c r="AHV12" s="48"/>
      <c r="AHW12" s="48"/>
      <c r="AHX12" s="10"/>
      <c r="AHY12" s="10"/>
      <c r="AHZ12" s="10"/>
      <c r="AIA12" s="10"/>
      <c r="AIB12" s="10"/>
      <c r="AIC12" s="10"/>
      <c r="AID12" s="10"/>
      <c r="AIE12" s="10"/>
      <c r="AIF12" s="54"/>
      <c r="AIG12" s="52"/>
      <c r="AIH12" s="48"/>
      <c r="AII12" s="48"/>
      <c r="AIJ12" s="48"/>
      <c r="AIK12" s="10"/>
      <c r="AIL12" s="10"/>
      <c r="AIM12" s="10"/>
      <c r="AIN12" s="10"/>
      <c r="AIO12" s="10"/>
      <c r="AIP12" s="10"/>
      <c r="AIQ12" s="10"/>
      <c r="AIR12" s="10"/>
      <c r="AIS12" s="54"/>
      <c r="AIT12" s="52"/>
      <c r="AIU12" s="48"/>
      <c r="AIV12" s="48"/>
      <c r="AIW12" s="48"/>
      <c r="AIX12" s="10"/>
      <c r="AIY12" s="10"/>
      <c r="AIZ12" s="10"/>
      <c r="AJA12" s="10"/>
      <c r="AJB12" s="10"/>
      <c r="AJC12" s="10"/>
      <c r="AJD12" s="10"/>
      <c r="AJE12" s="10"/>
      <c r="AJF12" s="54"/>
      <c r="AJG12" s="52"/>
      <c r="AJH12" s="48"/>
      <c r="AJI12" s="48"/>
      <c r="AJJ12" s="48"/>
      <c r="AJK12" s="10"/>
      <c r="AJL12" s="10"/>
      <c r="AJM12" s="10"/>
      <c r="AJN12" s="10"/>
      <c r="AJO12" s="10"/>
      <c r="AJP12" s="10"/>
      <c r="AJQ12" s="10"/>
      <c r="AJR12" s="10"/>
      <c r="AJS12" s="54"/>
      <c r="AJT12" s="52"/>
      <c r="AJU12" s="48"/>
      <c r="AJV12" s="48"/>
      <c r="AJW12" s="48"/>
      <c r="AJX12" s="10"/>
      <c r="AJY12" s="10"/>
      <c r="AJZ12" s="10"/>
      <c r="AKA12" s="10"/>
      <c r="AKB12" s="10"/>
      <c r="AKC12" s="10"/>
      <c r="AKD12" s="10"/>
      <c r="AKE12" s="10"/>
      <c r="AKF12" s="54"/>
      <c r="AKG12" s="52"/>
      <c r="AKH12" s="48"/>
      <c r="AKI12" s="48"/>
      <c r="AKJ12" s="48"/>
      <c r="AKK12" s="10"/>
      <c r="AKL12" s="10"/>
      <c r="AKM12" s="10"/>
      <c r="AKN12" s="10"/>
      <c r="AKO12" s="10"/>
      <c r="AKP12" s="10"/>
      <c r="AKQ12" s="10"/>
      <c r="AKR12" s="10"/>
      <c r="AKS12" s="54"/>
      <c r="AKT12" s="52"/>
      <c r="AKU12" s="48"/>
      <c r="AKV12" s="48"/>
      <c r="AKW12" s="48"/>
      <c r="AKX12" s="10"/>
      <c r="AKY12" s="10"/>
      <c r="AKZ12" s="10"/>
      <c r="ALA12" s="10"/>
      <c r="ALB12" s="10"/>
      <c r="ALC12" s="10"/>
      <c r="ALD12" s="10"/>
      <c r="ALE12" s="10"/>
      <c r="ALF12" s="54"/>
      <c r="ALG12" s="52"/>
      <c r="ALH12" s="48"/>
      <c r="ALI12" s="48"/>
      <c r="ALJ12" s="48"/>
      <c r="ALK12" s="10"/>
      <c r="ALL12" s="10"/>
      <c r="ALM12" s="10"/>
      <c r="ALN12" s="10"/>
      <c r="ALO12" s="10"/>
      <c r="ALP12" s="10"/>
      <c r="ALQ12" s="10"/>
      <c r="ALR12" s="10"/>
      <c r="ALS12" s="54"/>
      <c r="ALT12" s="52"/>
      <c r="ALU12" s="48"/>
      <c r="ALV12" s="48"/>
      <c r="ALW12" s="48"/>
      <c r="ALX12" s="10"/>
      <c r="ALY12" s="10"/>
      <c r="ALZ12" s="10"/>
      <c r="AMA12" s="10"/>
      <c r="AMB12" s="10"/>
      <c r="AMC12" s="10"/>
      <c r="AMD12" s="10"/>
      <c r="AME12" s="10"/>
      <c r="AMF12" s="54"/>
      <c r="AMG12" s="52"/>
      <c r="AMH12" s="48"/>
      <c r="AMI12" s="48"/>
      <c r="AMJ12" s="48"/>
      <c r="AMK12" s="10"/>
      <c r="AML12" s="10"/>
      <c r="AMM12" s="10"/>
      <c r="AMN12" s="10"/>
      <c r="AMO12" s="10"/>
      <c r="AMP12" s="10"/>
      <c r="AMQ12" s="10"/>
      <c r="AMR12" s="10"/>
      <c r="AMS12" s="54"/>
      <c r="AMT12" s="52"/>
      <c r="AMU12" s="48"/>
      <c r="AMV12" s="48"/>
      <c r="AMW12" s="48"/>
      <c r="AMX12" s="10"/>
      <c r="AMY12" s="10"/>
      <c r="AMZ12" s="10"/>
      <c r="ANA12" s="10"/>
      <c r="ANB12" s="10"/>
      <c r="ANC12" s="10"/>
      <c r="AND12" s="10"/>
      <c r="ANE12" s="10"/>
      <c r="ANF12" s="54"/>
      <c r="ANG12" s="52"/>
      <c r="ANH12" s="48"/>
      <c r="ANI12" s="48"/>
      <c r="ANJ12" s="48"/>
      <c r="ANK12" s="10"/>
      <c r="ANL12" s="10"/>
      <c r="ANM12" s="10"/>
      <c r="ANN12" s="10"/>
      <c r="ANO12" s="10"/>
      <c r="ANP12" s="10"/>
      <c r="ANQ12" s="10"/>
      <c r="ANR12" s="10"/>
      <c r="ANS12" s="54"/>
      <c r="ANT12" s="52"/>
      <c r="ANU12" s="48"/>
      <c r="ANV12" s="48"/>
      <c r="ANW12" s="48"/>
      <c r="ANX12" s="10"/>
      <c r="ANY12" s="10"/>
      <c r="ANZ12" s="10"/>
      <c r="AOA12" s="10"/>
      <c r="AOB12" s="10"/>
      <c r="AOC12" s="10"/>
      <c r="AOD12" s="10"/>
      <c r="AOE12" s="10"/>
      <c r="AOF12" s="54"/>
      <c r="AOG12" s="52"/>
      <c r="AOH12" s="48"/>
      <c r="AOI12" s="48"/>
      <c r="AOJ12" s="48"/>
      <c r="AOK12" s="10"/>
      <c r="AOL12" s="10"/>
      <c r="AOM12" s="10"/>
      <c r="AON12" s="10"/>
      <c r="AOO12" s="10"/>
      <c r="AOP12" s="10"/>
      <c r="AOQ12" s="10"/>
      <c r="AOR12" s="10"/>
      <c r="AOS12" s="54"/>
      <c r="AOT12" s="52"/>
      <c r="AOU12" s="48"/>
      <c r="AOV12" s="48"/>
      <c r="AOW12" s="48"/>
      <c r="AOX12" s="10"/>
      <c r="AOY12" s="10"/>
      <c r="AOZ12" s="10"/>
      <c r="APA12" s="10"/>
      <c r="APB12" s="10"/>
      <c r="APC12" s="10"/>
      <c r="APD12" s="10"/>
      <c r="APE12" s="10"/>
      <c r="APF12" s="54"/>
      <c r="APG12" s="52"/>
      <c r="APH12" s="48"/>
      <c r="API12" s="48"/>
      <c r="APJ12" s="48"/>
      <c r="APK12" s="10"/>
      <c r="APL12" s="10"/>
      <c r="APM12" s="10"/>
      <c r="APN12" s="10"/>
      <c r="APO12" s="10"/>
      <c r="APP12" s="10"/>
      <c r="APQ12" s="10"/>
      <c r="APR12" s="10"/>
      <c r="APS12" s="54"/>
      <c r="APT12" s="52"/>
      <c r="APU12" s="48"/>
      <c r="APV12" s="48"/>
      <c r="APW12" s="48"/>
      <c r="APX12" s="10"/>
      <c r="APY12" s="10"/>
      <c r="APZ12" s="10"/>
      <c r="AQA12" s="10"/>
      <c r="AQB12" s="10"/>
      <c r="AQC12" s="10"/>
      <c r="AQD12" s="10"/>
      <c r="AQE12" s="10"/>
      <c r="AQF12" s="54"/>
      <c r="AQG12" s="52"/>
      <c r="AQH12" s="48"/>
      <c r="AQI12" s="48"/>
      <c r="AQJ12" s="48"/>
      <c r="AQK12" s="10"/>
      <c r="AQL12" s="10"/>
      <c r="AQM12" s="10"/>
      <c r="AQN12" s="10"/>
      <c r="AQO12" s="10"/>
      <c r="AQP12" s="10"/>
      <c r="AQQ12" s="10"/>
      <c r="AQR12" s="10"/>
      <c r="AQS12" s="54"/>
      <c r="AQT12" s="52"/>
      <c r="AQU12" s="48"/>
      <c r="AQV12" s="48"/>
      <c r="AQW12" s="48"/>
      <c r="AQX12" s="10"/>
      <c r="AQY12" s="10"/>
      <c r="AQZ12" s="10"/>
      <c r="ARA12" s="10"/>
      <c r="ARB12" s="10"/>
      <c r="ARC12" s="10"/>
      <c r="ARD12" s="10"/>
      <c r="ARE12" s="10"/>
      <c r="ARF12" s="54"/>
      <c r="ARG12" s="52"/>
      <c r="ARH12" s="48"/>
      <c r="ARI12" s="48"/>
      <c r="ARJ12" s="48"/>
      <c r="ARK12" s="10"/>
      <c r="ARL12" s="10"/>
      <c r="ARM12" s="10"/>
      <c r="ARN12" s="10"/>
      <c r="ARO12" s="10"/>
      <c r="ARP12" s="10"/>
      <c r="ARQ12" s="10"/>
      <c r="ARR12" s="10"/>
      <c r="ARS12" s="54"/>
      <c r="ART12" s="52"/>
      <c r="ARU12" s="48"/>
      <c r="ARV12" s="48"/>
      <c r="ARW12" s="48"/>
      <c r="ARX12" s="10"/>
      <c r="ARY12" s="10"/>
      <c r="ARZ12" s="10"/>
      <c r="ASA12" s="10"/>
      <c r="ASB12" s="10"/>
      <c r="ASC12" s="10"/>
      <c r="ASD12" s="10"/>
      <c r="ASE12" s="10"/>
      <c r="ASF12" s="54"/>
      <c r="ASG12" s="52"/>
      <c r="ASH12" s="48"/>
      <c r="ASI12" s="48"/>
      <c r="ASJ12" s="48"/>
      <c r="ASK12" s="10"/>
      <c r="ASL12" s="10"/>
      <c r="ASM12" s="10"/>
      <c r="ASN12" s="10"/>
      <c r="ASO12" s="10"/>
      <c r="ASP12" s="10"/>
      <c r="ASQ12" s="10"/>
    </row>
    <row r="13" spans="1:1187" s="45" customFormat="1" x14ac:dyDescent="0.45">
      <c r="A13" s="45" t="s">
        <v>105</v>
      </c>
      <c r="B13" s="42">
        <v>1996946.5264199954</v>
      </c>
      <c r="C13" s="43">
        <f>C8+C10+C11</f>
        <v>0.99999969954127865</v>
      </c>
      <c r="D13" s="43">
        <f t="shared" ref="D13" si="1226">SUM(D8:D11)</f>
        <v>1.0000000000000002</v>
      </c>
      <c r="E13" s="42">
        <f>SUM(E8:E11)</f>
        <v>0</v>
      </c>
      <c r="F13" s="42">
        <f>SUM(F8:F11)</f>
        <v>0</v>
      </c>
      <c r="G13" s="42">
        <f t="shared" ref="G13:K13" si="1227">SUM(G8:G11)</f>
        <v>0</v>
      </c>
      <c r="H13" s="42">
        <f t="shared" si="1227"/>
        <v>3445.4389647875037</v>
      </c>
      <c r="I13" s="42">
        <f t="shared" si="1227"/>
        <v>9412.2971719923753</v>
      </c>
      <c r="J13" s="42">
        <f t="shared" si="1227"/>
        <v>-1331.2995999993041</v>
      </c>
      <c r="K13" s="42">
        <f t="shared" si="1227"/>
        <v>129058.55122323608</v>
      </c>
      <c r="L13" s="42">
        <f>SUM(L8:L11)</f>
        <v>2137531.514180012</v>
      </c>
      <c r="M13" s="43">
        <f>M8+M10+M11</f>
        <v>0.99999969591091609</v>
      </c>
      <c r="N13" s="43">
        <f>SUM(N8:N11)</f>
        <v>0.99999999999999967</v>
      </c>
      <c r="O13" s="42">
        <f>SUM(O8:O11)</f>
        <v>0</v>
      </c>
      <c r="P13" s="42">
        <f>SUM(P8:P11)</f>
        <v>-721.93</v>
      </c>
      <c r="Q13" s="42">
        <f t="shared" ref="Q13:AF13" si="1228">SUM(Q8:Q11)</f>
        <v>0.01</v>
      </c>
      <c r="R13" s="42">
        <f t="shared" si="1228"/>
        <v>2861.7091297852276</v>
      </c>
      <c r="S13" s="42">
        <f t="shared" si="1228"/>
        <v>-1772.8894608835042</v>
      </c>
      <c r="T13" s="42">
        <f t="shared" si="1228"/>
        <v>-1402.0995736366954</v>
      </c>
      <c r="U13" s="42">
        <f t="shared" si="1228"/>
        <v>53458.613743814167</v>
      </c>
      <c r="V13" s="42">
        <f t="shared" si="1228"/>
        <v>2189954.928019091</v>
      </c>
      <c r="W13" s="43">
        <f t="shared" si="1228"/>
        <v>0.99999969862393456</v>
      </c>
      <c r="X13" s="43">
        <f t="shared" si="1228"/>
        <v>1</v>
      </c>
      <c r="Y13" s="42">
        <f t="shared" si="1228"/>
        <v>3221.3590291591977</v>
      </c>
      <c r="Z13" s="42">
        <f t="shared" si="1228"/>
        <v>-18876.45</v>
      </c>
      <c r="AA13" s="42">
        <f t="shared" si="1228"/>
        <v>0</v>
      </c>
      <c r="AB13" s="42">
        <f t="shared" si="1228"/>
        <v>-3213.7090314647248</v>
      </c>
      <c r="AC13" s="42">
        <f t="shared" si="1228"/>
        <v>4522.0986371472954</v>
      </c>
      <c r="AD13" s="42">
        <f t="shared" si="1228"/>
        <v>-7.6499976944731003</v>
      </c>
      <c r="AE13" s="42">
        <f t="shared" si="1228"/>
        <v>-1428.3095695415518</v>
      </c>
      <c r="AF13" s="42">
        <f t="shared" si="1228"/>
        <v>-23645.462873821281</v>
      </c>
      <c r="AG13" s="42">
        <f>SUM(AG8:AG11)</f>
        <v>2150526.8042128757</v>
      </c>
      <c r="AH13" s="43">
        <f t="shared" ref="AH13:AQ13" si="1229">SUM(AH8:AH11)</f>
        <v>0.99999969309845449</v>
      </c>
      <c r="AI13" s="43">
        <f t="shared" si="1229"/>
        <v>1</v>
      </c>
      <c r="AJ13" s="42">
        <f t="shared" si="1229"/>
        <v>0</v>
      </c>
      <c r="AK13" s="42">
        <f t="shared" si="1229"/>
        <v>0</v>
      </c>
      <c r="AL13" s="42">
        <f t="shared" si="1229"/>
        <v>0</v>
      </c>
      <c r="AM13" s="42">
        <f t="shared" si="1229"/>
        <v>-2.5699992112630277</v>
      </c>
      <c r="AN13" s="42">
        <f t="shared" si="1229"/>
        <v>11286.066536287673</v>
      </c>
      <c r="AO13" s="42">
        <f t="shared" si="1229"/>
        <v>28802.141160575655</v>
      </c>
      <c r="AP13" s="42">
        <f t="shared" si="1229"/>
        <v>-1408.599567698483</v>
      </c>
      <c r="AQ13" s="42">
        <f t="shared" si="1229"/>
        <v>53245.873658760196</v>
      </c>
      <c r="AR13" s="42">
        <f>SUM(AR8:AR11)</f>
        <v>2242449.7160015898</v>
      </c>
      <c r="AS13" s="43">
        <f t="shared" ref="AS13:BB13" si="1230">SUM(AS8:AS11)</f>
        <v>0.99999969676020128</v>
      </c>
      <c r="AT13" s="43">
        <f t="shared" si="1230"/>
        <v>0.99999999999999989</v>
      </c>
      <c r="AU13" s="42">
        <f t="shared" si="1230"/>
        <v>0</v>
      </c>
      <c r="AV13" s="42">
        <f t="shared" si="1230"/>
        <v>0</v>
      </c>
      <c r="AW13" s="42">
        <f t="shared" si="1230"/>
        <v>-1947.95</v>
      </c>
      <c r="AX13" s="42">
        <f t="shared" si="1230"/>
        <v>0</v>
      </c>
      <c r="AY13" s="42">
        <f t="shared" si="1230"/>
        <v>3523.3389315830877</v>
      </c>
      <c r="AZ13" s="42">
        <f t="shared" si="1230"/>
        <v>2199.3793330604522</v>
      </c>
      <c r="BA13" s="42">
        <f t="shared" si="1230"/>
        <v>-1454.5595589195186</v>
      </c>
      <c r="BB13" s="42">
        <f t="shared" si="1230"/>
        <v>16664.314946717994</v>
      </c>
      <c r="BC13" s="42">
        <f>SUM(BC8:BC11)</f>
        <v>2261434.2396540316</v>
      </c>
      <c r="BD13" s="43">
        <f t="shared" ref="BD13:BM13" si="1231">SUM(BD8:BD11)</f>
        <v>0.99999969488389817</v>
      </c>
      <c r="BE13" s="43">
        <f t="shared" si="1231"/>
        <v>1</v>
      </c>
      <c r="BF13" s="42">
        <f t="shared" si="1231"/>
        <v>0</v>
      </c>
      <c r="BG13" s="42">
        <f t="shared" si="1231"/>
        <v>0</v>
      </c>
      <c r="BH13" s="42">
        <f t="shared" si="1231"/>
        <v>0</v>
      </c>
      <c r="BI13" s="42">
        <f t="shared" si="1231"/>
        <v>0</v>
      </c>
      <c r="BJ13" s="42">
        <f>SUM(BJ8:BJ11)</f>
        <v>2948.4491003804292</v>
      </c>
      <c r="BK13" s="42">
        <f t="shared" si="1231"/>
        <v>0</v>
      </c>
      <c r="BL13" s="42">
        <f t="shared" si="1231"/>
        <v>-1464.0495532947707</v>
      </c>
      <c r="BM13" s="42">
        <f t="shared" si="1231"/>
        <v>45109.136236475038</v>
      </c>
      <c r="BN13" s="42">
        <f>SUM(BN8:BN11)</f>
        <v>2308027.7754375921</v>
      </c>
      <c r="BO13" s="43">
        <f t="shared" ref="BO13:BX13" si="1232">SUM(BO8:BO11)</f>
        <v>0.99999969671075573</v>
      </c>
      <c r="BP13" s="43">
        <f t="shared" si="1232"/>
        <v>1</v>
      </c>
      <c r="BQ13" s="42">
        <f t="shared" si="1232"/>
        <v>16423.795018838107</v>
      </c>
      <c r="BR13" s="42">
        <f t="shared" si="1232"/>
        <v>0</v>
      </c>
      <c r="BS13" s="44">
        <f t="shared" si="1232"/>
        <v>-544.97</v>
      </c>
      <c r="BT13" s="44">
        <f t="shared" si="1232"/>
        <v>-16323.395049288349</v>
      </c>
      <c r="BU13" s="44">
        <f t="shared" si="1232"/>
        <v>3236.3690184437883</v>
      </c>
      <c r="BV13" s="44">
        <f t="shared" si="1232"/>
        <v>11458.956524620682</v>
      </c>
      <c r="BW13" s="44">
        <f t="shared" si="1232"/>
        <v>-1487.3495489027425</v>
      </c>
      <c r="BX13" s="44">
        <f t="shared" si="1232"/>
        <v>12846.676103743166</v>
      </c>
      <c r="BY13" s="44">
        <f>SUM(BY8:BY11)</f>
        <v>2333637.8575050468</v>
      </c>
      <c r="BZ13" s="43">
        <f t="shared" ref="BZ13:CI13" si="1233">SUM(BZ8:BZ11)</f>
        <v>0.99999969575399317</v>
      </c>
      <c r="CA13" s="43">
        <f t="shared" si="1233"/>
        <v>1</v>
      </c>
      <c r="CB13" s="42">
        <f t="shared" si="1233"/>
        <v>0</v>
      </c>
      <c r="CC13" s="42">
        <f t="shared" si="1233"/>
        <v>0</v>
      </c>
      <c r="CD13" s="44">
        <f t="shared" si="1233"/>
        <v>0</v>
      </c>
      <c r="CE13" s="44">
        <f t="shared" si="1233"/>
        <v>0</v>
      </c>
      <c r="CF13" s="44">
        <f t="shared" si="1233"/>
        <v>3071.2290655905363</v>
      </c>
      <c r="CG13" s="44">
        <f t="shared" si="1233"/>
        <v>0</v>
      </c>
      <c r="CH13" s="44">
        <f t="shared" si="1233"/>
        <v>-1500.1495435853528</v>
      </c>
      <c r="CI13" s="44">
        <f t="shared" si="1233"/>
        <v>66424.179790708455</v>
      </c>
      <c r="CJ13" s="44">
        <f>SUM(CJ8:CJ11)</f>
        <v>2401633.1168177603</v>
      </c>
      <c r="CK13" s="43">
        <f t="shared" ref="CK13:CT13" si="1234">SUM(CK8:CK11)</f>
        <v>0.99999969604016747</v>
      </c>
      <c r="CL13" s="43">
        <f t="shared" si="1234"/>
        <v>0.99999999999999978</v>
      </c>
      <c r="CM13" s="42">
        <f t="shared" si="1234"/>
        <v>163375.78034031007</v>
      </c>
      <c r="CN13" s="42">
        <f t="shared" si="1234"/>
        <v>0</v>
      </c>
      <c r="CO13" s="44">
        <f t="shared" si="1234"/>
        <v>-764.97</v>
      </c>
      <c r="CP13" s="44">
        <f t="shared" si="1234"/>
        <v>-163375.78034031007</v>
      </c>
      <c r="CQ13" s="44">
        <f t="shared" si="1234"/>
        <v>3368.1789762085714</v>
      </c>
      <c r="CR13" s="44">
        <f t="shared" si="1234"/>
        <v>20859.563659528598</v>
      </c>
      <c r="CS13" s="44">
        <f t="shared" si="1234"/>
        <v>-1533.6195338411217</v>
      </c>
      <c r="CT13" s="44">
        <f t="shared" si="1234"/>
        <v>-50985.914502319181</v>
      </c>
      <c r="CU13" s="44">
        <f>SUM(CU8:CU11)</f>
        <v>2372576.3554173373</v>
      </c>
      <c r="CV13" s="43">
        <f>SUM(CV8:CV11)</f>
        <v>0.99999968388793969</v>
      </c>
      <c r="CW13" s="43">
        <f t="shared" ref="CW13:DE13" si="1235">SUM(CW8:CW11)</f>
        <v>0.99999999999999989</v>
      </c>
      <c r="CX13" s="42">
        <f t="shared" si="1235"/>
        <v>6870.6878280920282</v>
      </c>
      <c r="CY13" s="42">
        <f t="shared" si="1235"/>
        <v>0</v>
      </c>
      <c r="CZ13" s="44">
        <f t="shared" si="1235"/>
        <v>0</v>
      </c>
      <c r="DA13" s="44">
        <f t="shared" si="1235"/>
        <v>-6875.1678266758472</v>
      </c>
      <c r="DB13" s="44">
        <f t="shared" si="1235"/>
        <v>6897.6678195633249</v>
      </c>
      <c r="DC13" s="44">
        <f t="shared" si="1235"/>
        <v>0</v>
      </c>
      <c r="DD13" s="44">
        <f t="shared" si="1235"/>
        <v>-1519.08951979733</v>
      </c>
      <c r="DE13" s="44">
        <f t="shared" si="1235"/>
        <v>-33112.999532587673</v>
      </c>
      <c r="DF13" s="44">
        <f>SUM(DF8:DF11)</f>
        <v>2344837.454185931</v>
      </c>
      <c r="DG13" s="43">
        <f>SUM(DG8:DG11)</f>
        <v>0.99999969294246893</v>
      </c>
      <c r="DH13" s="43">
        <f t="shared" ref="DH13:DP13" si="1236">SUM(DH8:DH11)</f>
        <v>1.0000000000000002</v>
      </c>
      <c r="DI13" s="42">
        <f t="shared" si="1236"/>
        <v>3210.6290141518793</v>
      </c>
      <c r="DJ13" s="42">
        <f t="shared" si="1236"/>
        <v>0</v>
      </c>
      <c r="DK13" s="44">
        <f t="shared" si="1236"/>
        <v>0</v>
      </c>
      <c r="DL13" s="44">
        <f t="shared" si="1236"/>
        <v>-3210.6290141518793</v>
      </c>
      <c r="DM13" s="44">
        <f t="shared" si="1236"/>
        <v>3210.6290141518793</v>
      </c>
      <c r="DN13" s="44">
        <f t="shared" si="1236"/>
        <v>0</v>
      </c>
      <c r="DO13" s="44">
        <f t="shared" si="1236"/>
        <v>-1505.2195378108631</v>
      </c>
      <c r="DP13" s="44">
        <f t="shared" si="1236"/>
        <v>-24586.232450919975</v>
      </c>
      <c r="DQ13" s="44">
        <f>SUM(DQ8:DQ11)</f>
        <v>2321957.6312113525</v>
      </c>
      <c r="DR13" s="43">
        <f>SUM(DR8:DR11)</f>
        <v>1.0000001248946131</v>
      </c>
      <c r="DS13" s="43">
        <f t="shared" ref="DS13:EA13" si="1237">SUM(DS8:DS11)</f>
        <v>0.99999999999999989</v>
      </c>
      <c r="DT13" s="42">
        <f t="shared" si="1237"/>
        <v>3896.3704866356234</v>
      </c>
      <c r="DU13" s="42">
        <f t="shared" si="1237"/>
        <v>0</v>
      </c>
      <c r="DV13" s="44">
        <f t="shared" si="1237"/>
        <v>0</v>
      </c>
      <c r="DW13" s="44">
        <f t="shared" si="1237"/>
        <v>-3604.2204501476617</v>
      </c>
      <c r="DX13" s="44">
        <f t="shared" si="1237"/>
        <v>3904.3404876310342</v>
      </c>
      <c r="DY13" s="44">
        <f t="shared" si="1237"/>
        <v>5727.18071529393</v>
      </c>
      <c r="DZ13" s="44">
        <f t="shared" si="1237"/>
        <v>-1493.7801865650752</v>
      </c>
      <c r="EA13" s="44">
        <f t="shared" si="1237"/>
        <v>-128769.75608264811</v>
      </c>
      <c r="EB13" s="44"/>
      <c r="EC13" s="44">
        <f>SUM(EC8:EC11)</f>
        <v>2201617.7661815523</v>
      </c>
      <c r="ED13" s="43">
        <f>SUM(ED8:ED11)</f>
        <v>1.0000001271792061</v>
      </c>
      <c r="EE13" s="43">
        <f t="shared" ref="EE13:EM13" si="1238">SUM(EE8:EE11)</f>
        <v>0.99999999999999989</v>
      </c>
      <c r="EF13" s="42">
        <f t="shared" si="1238"/>
        <v>3608.9604589846676</v>
      </c>
      <c r="EG13" s="42">
        <f t="shared" si="1238"/>
        <v>0</v>
      </c>
      <c r="EH13" s="44">
        <f t="shared" si="1238"/>
        <v>0</v>
      </c>
      <c r="EI13" s="44">
        <f t="shared" si="1238"/>
        <v>-3608.9604589846681</v>
      </c>
      <c r="EJ13" s="44">
        <f t="shared" si="1238"/>
        <v>3755.080477568094</v>
      </c>
      <c r="EK13" s="44">
        <f t="shared" si="1238"/>
        <v>155.46001977127943</v>
      </c>
      <c r="EL13" s="44">
        <f t="shared" si="1238"/>
        <v>-1433.6101823253816</v>
      </c>
      <c r="EM13" s="44">
        <f t="shared" si="1238"/>
        <v>-150224.3891054187</v>
      </c>
      <c r="EN13" s="44">
        <f>SUM(EN8:EN11)</f>
        <v>2053870.3073911476</v>
      </c>
      <c r="EO13" s="43">
        <f>SUM(EO8:EO11)</f>
        <v>1.0000001265902714</v>
      </c>
      <c r="EP13" s="43">
        <f t="shared" ref="EP13:EX13" si="1239">SUM(EP8:EP11)</f>
        <v>0.99999999999999989</v>
      </c>
      <c r="EQ13" s="42">
        <f t="shared" si="1239"/>
        <v>3584.320453740042</v>
      </c>
      <c r="ER13" s="42">
        <f t="shared" si="1239"/>
        <v>0</v>
      </c>
      <c r="ES13" s="44">
        <f t="shared" si="1239"/>
        <v>-3887.72</v>
      </c>
      <c r="ET13" s="44">
        <f t="shared" si="1239"/>
        <v>-3584.3204537400425</v>
      </c>
      <c r="EU13" s="44">
        <f t="shared" si="1239"/>
        <v>3431.3104343704645</v>
      </c>
      <c r="EV13" s="44">
        <f t="shared" si="1239"/>
        <v>-159.00002012785319</v>
      </c>
      <c r="EW13" s="44">
        <f t="shared" si="1239"/>
        <v>-1359.7401721298559</v>
      </c>
      <c r="EX13" s="44">
        <f t="shared" si="1239"/>
        <v>162384.90055634858</v>
      </c>
      <c r="EY13" s="44">
        <f>SUM(EY8:EY11)</f>
        <v>2214280.0581896091</v>
      </c>
      <c r="EZ13" s="43">
        <f>SUM(EZ8:EZ11)</f>
        <v>1.0000001264519358</v>
      </c>
      <c r="FA13" s="43">
        <f t="shared" ref="FA13:FI13" si="1240">SUM(FA8:FA11)</f>
        <v>0.99999999999999989</v>
      </c>
      <c r="FB13" s="42">
        <f t="shared" si="1240"/>
        <v>4735.190598773941</v>
      </c>
      <c r="FC13" s="42">
        <f t="shared" si="1240"/>
        <v>-17257.529999999995</v>
      </c>
      <c r="FD13" s="44">
        <f t="shared" si="1240"/>
        <v>0</v>
      </c>
      <c r="FE13" s="44">
        <f t="shared" si="1240"/>
        <v>-9255.3111703518643</v>
      </c>
      <c r="FF13" s="44">
        <f t="shared" si="1240"/>
        <v>4246.6605369983772</v>
      </c>
      <c r="FG13" s="44">
        <f t="shared" si="1240"/>
        <v>1183.0001495926399</v>
      </c>
      <c r="FH13" s="44">
        <f t="shared" si="1240"/>
        <v>-1439.9401820832004</v>
      </c>
      <c r="FI13" s="44">
        <f t="shared" si="1240"/>
        <v>-31775.784018110156</v>
      </c>
      <c r="FJ13" s="44">
        <f>SUM(FJ8:FJ11)</f>
        <v>2164716.3441044288</v>
      </c>
      <c r="FK13" s="43">
        <f>SUM(FK8:FK11)</f>
        <v>1.000000124727658</v>
      </c>
      <c r="FL13" s="43">
        <f t="shared" ref="FL13:FT13" si="1241">SUM(FL8:FL11)</f>
        <v>0.99999999999999978</v>
      </c>
      <c r="FM13" s="42">
        <f>SUM(FM8:FM11)</f>
        <v>11850.32147806266</v>
      </c>
      <c r="FN13" s="42">
        <f t="shared" si="1241"/>
        <v>-17257.529999999995</v>
      </c>
      <c r="FO13" s="44">
        <f t="shared" si="1241"/>
        <v>0</v>
      </c>
      <c r="FP13" s="44">
        <f t="shared" si="1241"/>
        <v>-11859.771479241339</v>
      </c>
      <c r="FQ13" s="44">
        <f t="shared" si="1241"/>
        <v>17364.57216584215</v>
      </c>
      <c r="FR13" s="44">
        <f t="shared" si="1241"/>
        <v>9547.1611907949082</v>
      </c>
      <c r="FS13" s="44">
        <f t="shared" si="1241"/>
        <v>-1415.1601765095925</v>
      </c>
      <c r="FT13" s="44">
        <f t="shared" si="1241"/>
        <v>-38552.954808619164</v>
      </c>
      <c r="FU13" s="44">
        <f>SUM(FU8:FU11)</f>
        <v>2134392.9824747583</v>
      </c>
      <c r="FV13" s="43">
        <f>SUM(FV8:FV11)</f>
        <v>1.0000001264996663</v>
      </c>
      <c r="FW13" s="43">
        <f t="shared" ref="FW13" si="1242">SUM(FW8:FW11)</f>
        <v>0.99999999999999978</v>
      </c>
      <c r="FX13" s="42">
        <f>SUM(FX8:FX11)</f>
        <v>10006.131265772106</v>
      </c>
      <c r="FY13" s="42">
        <f t="shared" ref="FY13:GE13" si="1243">SUM(FY8:FY11)</f>
        <v>0</v>
      </c>
      <c r="FZ13" s="44">
        <f t="shared" si="1243"/>
        <v>0</v>
      </c>
      <c r="GA13" s="44">
        <f t="shared" si="1243"/>
        <v>-10006.131265772105</v>
      </c>
      <c r="GB13" s="44">
        <f t="shared" si="1243"/>
        <v>4501.3305694167429</v>
      </c>
      <c r="GC13" s="44">
        <f t="shared" si="1243"/>
        <v>6488.0708207386906</v>
      </c>
      <c r="GD13" s="44">
        <f t="shared" si="1243"/>
        <v>-1400.0001770995327</v>
      </c>
      <c r="GE13" s="44">
        <f t="shared" si="1243"/>
        <v>102092.45291466214</v>
      </c>
      <c r="GF13" s="44">
        <f>SUM(GF8:GF11)</f>
        <v>2246074.8366024764</v>
      </c>
      <c r="GG13" s="43">
        <f>SUM(GG8:GG11)</f>
        <v>1.0000001291141305</v>
      </c>
      <c r="GH13" s="43">
        <f t="shared" ref="GH13" si="1244">SUM(GH8:GH11)</f>
        <v>0.99999999999999989</v>
      </c>
      <c r="GI13" s="42">
        <f>SUM(GI8:GI11)</f>
        <v>3543.9004575675676</v>
      </c>
      <c r="GJ13" s="42">
        <f t="shared" ref="GJ13:GP13" si="1245">SUM(GJ8:GJ11)</f>
        <v>0</v>
      </c>
      <c r="GK13" s="44">
        <f t="shared" si="1245"/>
        <v>0</v>
      </c>
      <c r="GL13" s="44">
        <f t="shared" si="1245"/>
        <v>-3554.7004589620001</v>
      </c>
      <c r="GM13" s="44">
        <f t="shared" si="1245"/>
        <v>3554.7004589620001</v>
      </c>
      <c r="GN13" s="44">
        <f t="shared" si="1245"/>
        <v>0</v>
      </c>
      <c r="GO13" s="44">
        <f t="shared" si="1245"/>
        <v>-1455.8401879695159</v>
      </c>
      <c r="GP13" s="44">
        <f t="shared" si="1245"/>
        <v>62891.418120169736</v>
      </c>
      <c r="GQ13" s="44">
        <f>SUM(GQ8:GQ11)</f>
        <v>2311054.3149922444</v>
      </c>
      <c r="GR13" s="43">
        <f>SUM(GR8:GR11)</f>
        <v>1.0000001254838531</v>
      </c>
      <c r="GS13" s="43">
        <f t="shared" ref="GS13" si="1246">SUM(GS8:GS11)</f>
        <v>0.99999999999999989</v>
      </c>
      <c r="GT13" s="42">
        <f>SUM(GT8:GT11)</f>
        <v>4826.0506055913484</v>
      </c>
      <c r="GU13" s="42">
        <f t="shared" ref="GU13:HA13" si="1247">SUM(GU8:GU11)</f>
        <v>-17257.529999999995</v>
      </c>
      <c r="GV13" s="44">
        <f t="shared" si="1247"/>
        <v>-1904.8</v>
      </c>
      <c r="GW13" s="44">
        <f t="shared" si="1247"/>
        <v>-4837.2706069992773</v>
      </c>
      <c r="GX13" s="44">
        <f t="shared" si="1247"/>
        <v>3971.1504983152026</v>
      </c>
      <c r="GY13" s="44">
        <f t="shared" si="1247"/>
        <v>9820.9412323693905</v>
      </c>
      <c r="GZ13" s="44">
        <f t="shared" si="1247"/>
        <v>-1738.3302181323461</v>
      </c>
      <c r="HA13" s="44">
        <f t="shared" si="1247"/>
        <v>9352.4111735776969</v>
      </c>
      <c r="HB13" s="44">
        <f>SUM(HB8:HB11)</f>
        <v>2313286.9376769657</v>
      </c>
      <c r="HC13" s="43">
        <f>SUM(HC8:HC11)</f>
        <v>1.000000129685598</v>
      </c>
      <c r="HD13" s="43">
        <f t="shared" ref="HD13" si="1248">SUM(HD8:HD11)</f>
        <v>1.0000000000000002</v>
      </c>
      <c r="HE13" s="42">
        <f>SUM(HE8:HE11)</f>
        <v>3348.7704342872403</v>
      </c>
      <c r="HF13" s="42">
        <f t="shared" ref="HF13:HL13" si="1249">SUM(HF8:HF11)</f>
        <v>0</v>
      </c>
      <c r="HG13" s="44">
        <f t="shared" si="1249"/>
        <v>-4950</v>
      </c>
      <c r="HH13" s="44">
        <f t="shared" si="1249"/>
        <v>-3348.7704342872407</v>
      </c>
      <c r="HI13" s="44">
        <f t="shared" si="1249"/>
        <v>3348.7704342872407</v>
      </c>
      <c r="HJ13" s="44">
        <f t="shared" si="1249"/>
        <v>0</v>
      </c>
      <c r="HK13" s="44">
        <f t="shared" si="1249"/>
        <v>-1489.4401931589175</v>
      </c>
      <c r="HL13" s="44">
        <f t="shared" si="1249"/>
        <v>-14411.311868939356</v>
      </c>
      <c r="HM13" s="44">
        <f>SUM(HM8:HM11)</f>
        <v>2295784.956049155</v>
      </c>
      <c r="HN13" s="43">
        <f>SUM(HN8:HN11)</f>
        <v>1.0000001306742599</v>
      </c>
      <c r="HO13" s="43">
        <f t="shared" ref="HO13" si="1250">SUM(HO8:HO11)</f>
        <v>0.99999999999999989</v>
      </c>
      <c r="HP13" s="42">
        <f>SUM(HP8:HP11)</f>
        <v>9940.3612989491867</v>
      </c>
      <c r="HQ13" s="42">
        <f t="shared" ref="HQ13:HW13" si="1251">SUM(HQ8:HQ11)</f>
        <v>0</v>
      </c>
      <c r="HR13" s="44">
        <f t="shared" si="1251"/>
        <v>-430.99</v>
      </c>
      <c r="HS13" s="44">
        <f t="shared" si="1251"/>
        <v>-10297.991345682225</v>
      </c>
      <c r="HT13" s="44">
        <f t="shared" si="1251"/>
        <v>4815.3106292370712</v>
      </c>
      <c r="HU13" s="44">
        <f t="shared" si="1251"/>
        <v>-143.66001877266416</v>
      </c>
      <c r="HV13" s="44">
        <f t="shared" si="1251"/>
        <v>-1480.7001934893765</v>
      </c>
      <c r="HW13" s="44">
        <f t="shared" si="1251"/>
        <v>-118937.58554208155</v>
      </c>
      <c r="HX13" s="44">
        <f>SUM(HX8:HX11)</f>
        <v>2179249.7008773158</v>
      </c>
      <c r="HY13" s="43">
        <f>SUM(HY8:HY11)</f>
        <v>1.0000001284845876</v>
      </c>
      <c r="HZ13" s="43">
        <f t="shared" ref="HZ13" si="1252">SUM(HZ8:HZ11)</f>
        <v>0.99999999999999978</v>
      </c>
      <c r="IA13" s="42">
        <f>SUM(IA8:IA11)</f>
        <v>6405.3908229938934</v>
      </c>
      <c r="IB13" s="42">
        <f t="shared" ref="IB13:IH13" si="1253">SUM(IB8:IB11)</f>
        <v>-17257.529999999995</v>
      </c>
      <c r="IC13" s="44">
        <f t="shared" si="1253"/>
        <v>-1782.65</v>
      </c>
      <c r="ID13" s="44">
        <f t="shared" si="1253"/>
        <v>-5405.3906945093067</v>
      </c>
      <c r="IE13" s="44">
        <f t="shared" si="1253"/>
        <v>5405.3906945093067</v>
      </c>
      <c r="IF13" s="44">
        <f t="shared" si="1253"/>
        <v>130.81001680706896</v>
      </c>
      <c r="IG13" s="44">
        <f t="shared" si="1253"/>
        <v>-1422.4201827590475</v>
      </c>
      <c r="IH13" s="44">
        <f t="shared" si="1253"/>
        <v>66945.768601499658</v>
      </c>
      <c r="II13" s="44">
        <f>SUM(II8:II11)</f>
        <v>2232269.070135857</v>
      </c>
      <c r="IJ13" s="43">
        <f>SUM(IJ8:IJ11)</f>
        <v>1.0000001299126542</v>
      </c>
      <c r="IK13" s="43">
        <f t="shared" ref="IK13" si="1254">SUM(IK8:IK11)</f>
        <v>0.99999999999999989</v>
      </c>
      <c r="IL13" s="42">
        <f>SUM(IL8:IL11)</f>
        <v>3988.6305181735106</v>
      </c>
      <c r="IM13" s="42">
        <f t="shared" ref="IM13:IS13" si="1255">SUM(IM8:IM11)</f>
        <v>0</v>
      </c>
      <c r="IN13" s="44">
        <f t="shared" si="1255"/>
        <v>0</v>
      </c>
      <c r="IO13" s="44">
        <f t="shared" si="1255"/>
        <v>-3988.6305181735106</v>
      </c>
      <c r="IP13" s="44">
        <f t="shared" si="1255"/>
        <v>3988.6305181735106</v>
      </c>
      <c r="IQ13" s="44">
        <f t="shared" si="1255"/>
        <v>-1001.3701300906346</v>
      </c>
      <c r="IR13" s="44">
        <f t="shared" si="1255"/>
        <v>-1448.9401882356415</v>
      </c>
      <c r="IS13" s="44">
        <f t="shared" si="1255"/>
        <v>14869.851931781683</v>
      </c>
      <c r="IT13" s="44">
        <f>SUM(IT8:IT11)</f>
        <v>2248677.2422674857</v>
      </c>
      <c r="IU13" s="43">
        <f>SUM(IU8:IU11)</f>
        <v>1.0000001289647062</v>
      </c>
      <c r="IV13" s="43">
        <f t="shared" ref="IV13" si="1256">SUM(IV8:IV11)</f>
        <v>1.0000000000000002</v>
      </c>
      <c r="IW13" s="42">
        <f>SUM(IW8:IW11)</f>
        <v>10842.401398286931</v>
      </c>
      <c r="IX13" s="42">
        <f t="shared" ref="IX13:JD13" si="1257">SUM(IX8:IX11)</f>
        <v>0</v>
      </c>
      <c r="IY13" s="44">
        <f t="shared" si="1257"/>
        <v>0</v>
      </c>
      <c r="IZ13" s="44">
        <f t="shared" si="1257"/>
        <v>-10859.501400492229</v>
      </c>
      <c r="JA13" s="44">
        <f t="shared" si="1257"/>
        <v>3286.0004237780249</v>
      </c>
      <c r="JB13" s="44">
        <f t="shared" si="1257"/>
        <v>1723.310222246168</v>
      </c>
      <c r="JC13" s="44">
        <f t="shared" si="1257"/>
        <v>-1457.1401879196324</v>
      </c>
      <c r="JD13" s="44">
        <f t="shared" si="1257"/>
        <v>33981.614382429645</v>
      </c>
      <c r="JE13" s="44"/>
      <c r="JF13" s="44">
        <f>SUM(JF8:JF11)</f>
        <v>2286193.9299999997</v>
      </c>
      <c r="JG13" s="43">
        <f>SUM(JG8:JG11)</f>
        <v>1</v>
      </c>
      <c r="JH13" s="43">
        <f t="shared" ref="JH13" si="1258">SUM(JH8:JH11)</f>
        <v>1</v>
      </c>
      <c r="JI13" s="42">
        <f>SUM(JI8:JI11)</f>
        <v>3983.5300000000007</v>
      </c>
      <c r="JJ13" s="42">
        <f t="shared" ref="JJ13:JP13" si="1259">SUM(JJ8:JJ11)</f>
        <v>0</v>
      </c>
      <c r="JK13" s="44">
        <f t="shared" si="1259"/>
        <v>0</v>
      </c>
      <c r="JL13" s="44">
        <f t="shared" si="1259"/>
        <v>-3982.5300000000016</v>
      </c>
      <c r="JM13" s="44">
        <f t="shared" si="1259"/>
        <v>3982.5300000000016</v>
      </c>
      <c r="JN13" s="44">
        <f t="shared" si="1259"/>
        <v>85.950000000000017</v>
      </c>
      <c r="JO13" s="44">
        <f t="shared" si="1259"/>
        <v>-1475.9000000000005</v>
      </c>
      <c r="JP13" s="44">
        <f t="shared" si="1259"/>
        <v>45147.05000000001</v>
      </c>
      <c r="JQ13" s="44">
        <f>SUM(JQ8:JQ11)</f>
        <v>2333934.56</v>
      </c>
      <c r="JR13" s="43">
        <f>SUM(JR8:JR11)</f>
        <v>1</v>
      </c>
      <c r="JS13" s="43">
        <f t="shared" ref="JS13" si="1260">SUM(JS8:JS11)</f>
        <v>1</v>
      </c>
      <c r="JT13" s="42">
        <f>SUM(JT8:JT11)</f>
        <v>3054.15</v>
      </c>
      <c r="JU13" s="42">
        <f t="shared" ref="JU13:KA13" si="1261">SUM(JU8:JU11)</f>
        <v>0</v>
      </c>
      <c r="JV13" s="44">
        <f t="shared" si="1261"/>
        <v>0</v>
      </c>
      <c r="JW13" s="44">
        <f t="shared" si="1261"/>
        <v>-3054.15</v>
      </c>
      <c r="JX13" s="44">
        <f t="shared" si="1261"/>
        <v>3054.15</v>
      </c>
      <c r="JY13" s="44">
        <f t="shared" si="1261"/>
        <v>0</v>
      </c>
      <c r="JZ13" s="44">
        <f t="shared" si="1261"/>
        <v>-1499.77</v>
      </c>
      <c r="KA13" s="44">
        <f t="shared" si="1261"/>
        <v>-19918.239999999998</v>
      </c>
      <c r="KB13" s="44">
        <f>SUM(KB8:KB11)</f>
        <v>2315570.7000000002</v>
      </c>
      <c r="KC13" s="43">
        <f>SUM(KC8:KC11)</f>
        <v>0.99999999999999989</v>
      </c>
      <c r="KD13" s="43">
        <f t="shared" ref="KD13" si="1262">SUM(KD8:KD11)</f>
        <v>1</v>
      </c>
      <c r="KE13" s="42">
        <f>SUM(KE8:KE11)</f>
        <v>4811.29</v>
      </c>
      <c r="KF13" s="42">
        <f t="shared" ref="KF13:KL13" si="1263">SUM(KF8:KF11)</f>
        <v>-17875</v>
      </c>
      <c r="KG13" s="44">
        <f t="shared" si="1263"/>
        <v>-6274.61</v>
      </c>
      <c r="KH13" s="44">
        <f t="shared" si="1263"/>
        <v>-4823.25</v>
      </c>
      <c r="KI13" s="44">
        <f t="shared" si="1263"/>
        <v>4823.25</v>
      </c>
      <c r="KJ13" s="44">
        <f t="shared" si="1263"/>
        <v>-920.68</v>
      </c>
      <c r="KK13" s="44">
        <f t="shared" si="1263"/>
        <v>-1490.5799999999997</v>
      </c>
      <c r="KL13" s="44">
        <f t="shared" si="1263"/>
        <v>20872.830000000002</v>
      </c>
      <c r="KM13" s="44"/>
      <c r="KN13" s="44">
        <f>SUM(KN8:KN11)</f>
        <v>2314693.9499999997</v>
      </c>
      <c r="KO13" s="43">
        <f>SUM(KO8:KO11)</f>
        <v>1</v>
      </c>
      <c r="KP13" s="43">
        <f t="shared" ref="KP13" si="1264">SUM(KP8:KP11)</f>
        <v>1</v>
      </c>
      <c r="KQ13" s="42">
        <f>SUM(KQ8:KQ11)</f>
        <v>3305.2400000000007</v>
      </c>
      <c r="KR13" s="42">
        <f t="shared" ref="KR13:KX13" si="1265">SUM(KR8:KR11)</f>
        <v>-17875</v>
      </c>
      <c r="KS13" s="44">
        <f t="shared" si="1265"/>
        <v>-641.29999999999995</v>
      </c>
      <c r="KT13" s="44">
        <f t="shared" si="1265"/>
        <v>-3203.1000000000004</v>
      </c>
      <c r="KU13" s="44">
        <f t="shared" si="1265"/>
        <v>18654.440000000002</v>
      </c>
      <c r="KV13" s="44">
        <f t="shared" si="1265"/>
        <v>19759.14</v>
      </c>
      <c r="KW13" s="44">
        <f t="shared" si="1265"/>
        <v>-1490.1400000000003</v>
      </c>
      <c r="KX13" s="44">
        <f t="shared" si="1265"/>
        <v>336.32000000000011</v>
      </c>
      <c r="KY13" s="49">
        <f>SUM(KY8:KY11)</f>
        <v>2333539.5499999998</v>
      </c>
      <c r="KZ13" s="55">
        <f>SUM(KZ8:KZ11)</f>
        <v>1</v>
      </c>
      <c r="LA13" s="55">
        <f t="shared" ref="LA13" si="1266">SUM(LA8:LA11)</f>
        <v>1</v>
      </c>
      <c r="LB13" s="50">
        <f>SUM(LB8:LB11)</f>
        <v>0</v>
      </c>
      <c r="LC13" s="50">
        <f t="shared" ref="LC13:LI13" si="1267">SUM(LC8:LC11)</f>
        <v>0</v>
      </c>
      <c r="LD13" s="49">
        <f t="shared" si="1267"/>
        <v>-1982.5</v>
      </c>
      <c r="LE13" s="49">
        <f t="shared" si="1267"/>
        <v>11.96</v>
      </c>
      <c r="LF13" s="49">
        <f t="shared" si="1267"/>
        <v>4555.5000000000009</v>
      </c>
      <c r="LG13" s="49">
        <f t="shared" si="1267"/>
        <v>20939.91</v>
      </c>
      <c r="LH13" s="49">
        <f t="shared" si="1267"/>
        <v>-1499.5700000000002</v>
      </c>
      <c r="LI13" s="49">
        <f t="shared" si="1267"/>
        <v>61854.960000000006</v>
      </c>
      <c r="LJ13" s="49"/>
      <c r="LK13" s="49">
        <f>SUM(LK8:LK11)</f>
        <v>2417419.81</v>
      </c>
      <c r="LL13" s="55">
        <f>SUM(LL8:LL11)</f>
        <v>0.99999999999999989</v>
      </c>
      <c r="LM13" s="53">
        <f t="shared" ref="LM13" si="1268">SUM(LM8:LM11)</f>
        <v>1</v>
      </c>
      <c r="LN13" s="50">
        <f>SUM(LN8:LN11)</f>
        <v>0</v>
      </c>
      <c r="LO13" s="50">
        <f t="shared" ref="LO13:LU13" si="1269">SUM(LO8:LO11)</f>
        <v>0</v>
      </c>
      <c r="LP13" s="49">
        <f t="shared" si="1269"/>
        <v>0</v>
      </c>
      <c r="LQ13" s="49">
        <f t="shared" si="1269"/>
        <v>4777.5</v>
      </c>
      <c r="LR13" s="49">
        <f t="shared" si="1269"/>
        <v>3102.96</v>
      </c>
      <c r="LS13" s="49">
        <f t="shared" si="1269"/>
        <v>15480.36</v>
      </c>
      <c r="LT13" s="49">
        <f t="shared" si="1269"/>
        <v>-1541.51</v>
      </c>
      <c r="LU13" s="49">
        <f t="shared" si="1269"/>
        <v>-10897.519999999999</v>
      </c>
      <c r="LV13" s="49"/>
      <c r="LW13" s="49">
        <f>SUM(LW8:LW11)</f>
        <v>2428341.6</v>
      </c>
      <c r="LX13" s="55">
        <f>SUM(LX8:LX11)</f>
        <v>0.99999999999999989</v>
      </c>
      <c r="LY13" s="53">
        <f t="shared" ref="LY13" si="1270">SUM(LY8:LY11)</f>
        <v>1</v>
      </c>
      <c r="LZ13" s="50">
        <f>SUM(LZ8:LZ11)</f>
        <v>0</v>
      </c>
      <c r="MA13" s="50">
        <f t="shared" ref="MA13:MG13" si="1271">SUM(MA8:MA11)</f>
        <v>-17875</v>
      </c>
      <c r="MB13" s="49">
        <f t="shared" si="1271"/>
        <v>0</v>
      </c>
      <c r="MC13" s="49">
        <f t="shared" si="1271"/>
        <v>-19443.780000000002</v>
      </c>
      <c r="MD13" s="49">
        <f t="shared" si="1271"/>
        <v>3916.9800000000005</v>
      </c>
      <c r="ME13" s="49">
        <f t="shared" si="1271"/>
        <v>1488.4800000000002</v>
      </c>
      <c r="MF13" s="49">
        <f t="shared" si="1271"/>
        <v>-1546.9699999999998</v>
      </c>
      <c r="MG13" s="49">
        <f t="shared" si="1271"/>
        <v>37900.46</v>
      </c>
      <c r="MH13" s="49"/>
      <c r="MI13" s="49">
        <f>SUM(MI8:MI11)</f>
        <v>2432781.77</v>
      </c>
      <c r="MJ13" s="55">
        <f>SUM(MJ8:MJ11)</f>
        <v>0.99999999999999989</v>
      </c>
      <c r="MK13" s="53">
        <f t="shared" ref="MK13" si="1272">SUM(MK8:MK11)</f>
        <v>1</v>
      </c>
      <c r="ML13" s="50">
        <f>SUM(ML8:ML11)</f>
        <v>0</v>
      </c>
      <c r="MM13" s="50">
        <f t="shared" ref="MM13:MS13" si="1273">SUM(MM8:MM11)</f>
        <v>0</v>
      </c>
      <c r="MN13" s="49">
        <f t="shared" si="1273"/>
        <v>0</v>
      </c>
      <c r="MO13" s="49">
        <f t="shared" si="1273"/>
        <v>0</v>
      </c>
      <c r="MP13" s="49">
        <f t="shared" si="1273"/>
        <v>3126.68</v>
      </c>
      <c r="MQ13" s="49">
        <f t="shared" si="1273"/>
        <v>66384.369999999981</v>
      </c>
      <c r="MR13" s="49">
        <f t="shared" si="1273"/>
        <v>-1549.19</v>
      </c>
      <c r="MS13" s="49">
        <f t="shared" si="1273"/>
        <v>-40054.03</v>
      </c>
      <c r="MT13" s="49"/>
      <c r="MU13" s="49">
        <f>SUM(MU8:MU11)</f>
        <v>2460689.6</v>
      </c>
      <c r="MV13" s="55">
        <f>SUM(MV8:MV11)</f>
        <v>0.99999999999999978</v>
      </c>
      <c r="MW13" s="53">
        <f t="shared" ref="MW13" si="1274">SUM(MW8:MW11)</f>
        <v>1</v>
      </c>
      <c r="MX13" s="50">
        <f>SUM(MX8:MX11)</f>
        <v>0</v>
      </c>
      <c r="MY13" s="50">
        <f t="shared" ref="MY13:NE13" si="1275">SUM(MY8:MY11)</f>
        <v>0</v>
      </c>
      <c r="MZ13" s="49">
        <f t="shared" si="1275"/>
        <v>0</v>
      </c>
      <c r="NA13" s="49">
        <f t="shared" si="1275"/>
        <v>0</v>
      </c>
      <c r="NB13" s="49">
        <f t="shared" si="1275"/>
        <v>4218.3500000000004</v>
      </c>
      <c r="NC13" s="49">
        <f t="shared" si="1275"/>
        <v>2566.14</v>
      </c>
      <c r="ND13" s="49">
        <f t="shared" si="1275"/>
        <v>-1813.1400000000003</v>
      </c>
      <c r="NE13" s="49">
        <f t="shared" si="1275"/>
        <v>7396.93</v>
      </c>
      <c r="NF13" s="49"/>
      <c r="NG13" s="49">
        <f>SUM(NG8:NG11)</f>
        <v>2473057.8800000004</v>
      </c>
      <c r="NH13" s="55">
        <f>SUM(NH8:NH11)</f>
        <v>0.99999999999999978</v>
      </c>
      <c r="NI13" s="53">
        <f t="shared" ref="NI13" si="1276">SUM(NI8:NI11)</f>
        <v>1</v>
      </c>
      <c r="NJ13" s="50">
        <f>SUM(NJ8:NJ11)</f>
        <v>0</v>
      </c>
      <c r="NK13" s="50">
        <f t="shared" ref="NK13:NQ13" si="1277">SUM(NK8:NK11)</f>
        <v>0</v>
      </c>
      <c r="NL13" s="49">
        <f t="shared" si="1277"/>
        <v>0</v>
      </c>
      <c r="NM13" s="49">
        <f t="shared" si="1277"/>
        <v>0</v>
      </c>
      <c r="NN13" s="49">
        <f t="shared" si="1277"/>
        <v>3846.2899999999995</v>
      </c>
      <c r="NO13" s="49">
        <f t="shared" si="1277"/>
        <v>708.27</v>
      </c>
      <c r="NP13" s="49">
        <f t="shared" si="1277"/>
        <v>-1569.3299999999997</v>
      </c>
      <c r="NQ13" s="49">
        <f t="shared" si="1277"/>
        <v>-46816.959999999992</v>
      </c>
      <c r="NR13" s="49"/>
      <c r="NS13" s="49">
        <f>SUM(NS8:NS11)</f>
        <v>2429226.1500000004</v>
      </c>
      <c r="NT13" s="55">
        <f>SUM(NT8:NT11)</f>
        <v>0.99999999999999978</v>
      </c>
      <c r="NU13" s="53">
        <f t="shared" ref="NU13" si="1278">SUM(NU8:NU11)</f>
        <v>1</v>
      </c>
      <c r="NV13" s="50">
        <f>SUM(NV8:NV11)</f>
        <v>0</v>
      </c>
      <c r="NW13" s="50">
        <f t="shared" ref="NW13:OC13" si="1279">SUM(NW8:NW11)</f>
        <v>-17875</v>
      </c>
      <c r="NX13" s="49">
        <f t="shared" si="1279"/>
        <v>-7243.71</v>
      </c>
      <c r="NY13" s="49">
        <f t="shared" si="1279"/>
        <v>0</v>
      </c>
      <c r="NZ13" s="49">
        <f t="shared" si="1279"/>
        <v>4343.6499999999996</v>
      </c>
      <c r="OA13" s="49">
        <f t="shared" si="1279"/>
        <v>5039.5199999999986</v>
      </c>
      <c r="OB13" s="49">
        <f t="shared" si="1279"/>
        <v>-1547.42</v>
      </c>
      <c r="OC13" s="49">
        <f t="shared" si="1279"/>
        <v>54792.39</v>
      </c>
      <c r="OD13" s="49"/>
      <c r="OE13" s="49">
        <f>SUM(OE8:OE11)</f>
        <v>2466735.58</v>
      </c>
      <c r="OF13" s="55">
        <f>SUM(OF8:OF11)</f>
        <v>1</v>
      </c>
      <c r="OG13" s="53">
        <f t="shared" ref="OG13" si="1280">SUM(OG8:OG11)</f>
        <v>1</v>
      </c>
      <c r="OH13" s="50">
        <f>SUM(OH8:OH11)</f>
        <v>0</v>
      </c>
      <c r="OI13" s="50">
        <f t="shared" ref="OI13:OO13" si="1281">SUM(OI8:OI11)</f>
        <v>0</v>
      </c>
      <c r="OJ13" s="49">
        <f t="shared" si="1281"/>
        <v>-300000</v>
      </c>
      <c r="OK13" s="49">
        <f t="shared" si="1281"/>
        <v>0</v>
      </c>
      <c r="OL13" s="49">
        <f t="shared" si="1281"/>
        <v>2956.3799999999997</v>
      </c>
      <c r="OM13" s="49">
        <f t="shared" si="1281"/>
        <v>-2367.02</v>
      </c>
      <c r="ON13" s="49">
        <f t="shared" si="1281"/>
        <v>-1566.17</v>
      </c>
      <c r="OO13" s="49">
        <f t="shared" si="1281"/>
        <v>-39775.839999999997</v>
      </c>
      <c r="OP13" s="49"/>
      <c r="OQ13" s="49">
        <f>SUM(OQ8:OQ11)</f>
        <v>2125982.9300000002</v>
      </c>
      <c r="OR13" s="55">
        <f>SUM(OR8:OR11)</f>
        <v>1</v>
      </c>
      <c r="OS13" s="53">
        <f t="shared" ref="OS13" si="1282">SUM(OS8:OS11)</f>
        <v>1</v>
      </c>
      <c r="OT13" s="50">
        <f>SUM(OT8:OT11)</f>
        <v>0</v>
      </c>
      <c r="OU13" s="50">
        <f t="shared" ref="OU13:PB13" si="1283">SUM(OU8:OU11)</f>
        <v>-156223.32</v>
      </c>
      <c r="OV13" s="50"/>
      <c r="OW13" s="49">
        <f t="shared" si="1283"/>
        <v>-223776.68</v>
      </c>
      <c r="OX13" s="49">
        <f t="shared" si="1283"/>
        <v>0</v>
      </c>
      <c r="OY13" s="49">
        <f t="shared" si="1283"/>
        <v>3872.3</v>
      </c>
      <c r="OZ13" s="49">
        <f t="shared" si="1283"/>
        <v>17633.830000000002</v>
      </c>
      <c r="PA13" s="49">
        <f t="shared" si="1283"/>
        <v>-1395.79</v>
      </c>
      <c r="PB13" s="49">
        <f t="shared" si="1283"/>
        <v>49038.559999999998</v>
      </c>
      <c r="PC13" s="49"/>
      <c r="PD13" s="49">
        <f>SUM(PD8:PD11)</f>
        <v>1797305.8300000003</v>
      </c>
      <c r="PE13" s="55">
        <f>SUM(PE8:PE11)</f>
        <v>0.99999999999999978</v>
      </c>
      <c r="PF13" s="53">
        <f t="shared" ref="PF13" si="1284">SUM(PF8:PF11)</f>
        <v>0.99999999999999978</v>
      </c>
      <c r="PG13" s="50">
        <f>SUM(PG8:PG11)</f>
        <v>0</v>
      </c>
      <c r="PH13" s="50">
        <f t="shared" ref="PH13" si="1285">SUM(PH8:PH11)</f>
        <v>0</v>
      </c>
      <c r="PI13" s="50"/>
      <c r="PJ13" s="49">
        <f t="shared" ref="PJ13:PO13" si="1286">SUM(PJ8:PJ11)</f>
        <v>0</v>
      </c>
      <c r="PK13" s="49">
        <f t="shared" si="1286"/>
        <v>0</v>
      </c>
      <c r="PL13" s="49">
        <f t="shared" si="1286"/>
        <v>2296.52</v>
      </c>
      <c r="PM13" s="49">
        <f t="shared" si="1286"/>
        <v>0</v>
      </c>
      <c r="PN13" s="49">
        <f t="shared" si="1286"/>
        <v>-1197.73</v>
      </c>
      <c r="PO13" s="49">
        <f t="shared" si="1286"/>
        <v>49166.579999999994</v>
      </c>
      <c r="PP13" s="49">
        <f>SUM(PP8:PP11)</f>
        <v>1847571.2</v>
      </c>
      <c r="PQ13" s="49"/>
      <c r="PR13" s="49">
        <f>SUM(PR8:PR11)</f>
        <v>1847571.2</v>
      </c>
      <c r="PS13" s="55">
        <f>SUM(PS8:PS11)</f>
        <v>1.0000000000000002</v>
      </c>
      <c r="PT13" s="53">
        <f t="shared" ref="PT13" si="1287">SUM(PT8:PT11)</f>
        <v>1</v>
      </c>
      <c r="PU13" s="50">
        <f>SUM(PU8:PU11)</f>
        <v>3141.9500000000003</v>
      </c>
      <c r="PV13" s="50">
        <f t="shared" ref="PV13" si="1288">SUM(PV8:PV11)</f>
        <v>0</v>
      </c>
      <c r="PW13" s="50"/>
      <c r="PX13" s="49">
        <f t="shared" ref="PX13:QC13" si="1289">SUM(PX8:PX11)</f>
        <v>0</v>
      </c>
      <c r="PY13" s="49">
        <f t="shared" si="1289"/>
        <v>-3150.2700000000004</v>
      </c>
      <c r="PZ13" s="49">
        <f t="shared" si="1289"/>
        <v>3150.2700000000004</v>
      </c>
      <c r="QA13" s="49">
        <f t="shared" si="1289"/>
        <v>3375.84</v>
      </c>
      <c r="QB13" s="49">
        <f t="shared" si="1289"/>
        <v>-1231.2200000000003</v>
      </c>
      <c r="QC13" s="49">
        <f t="shared" si="1289"/>
        <v>20946.870000000003</v>
      </c>
      <c r="QD13" s="49"/>
      <c r="QE13" s="49">
        <f>SUM(QE8:QE11)</f>
        <v>1873804.64</v>
      </c>
      <c r="QF13" s="55">
        <f>SUM(QF8:QF11)</f>
        <v>0.99999999999999989</v>
      </c>
      <c r="QG13" s="53">
        <f t="shared" ref="QG13" si="1290">SUM(QG8:QG11)</f>
        <v>1</v>
      </c>
      <c r="QH13" s="50">
        <f>SUM(QH8:QH11)</f>
        <v>0</v>
      </c>
      <c r="QI13" s="50">
        <f t="shared" ref="QI13:QK13" si="1291">SUM(QI8:QI11)</f>
        <v>-215705</v>
      </c>
      <c r="QJ13" s="50">
        <f t="shared" si="1291"/>
        <v>-17826</v>
      </c>
      <c r="QK13" s="50">
        <f t="shared" si="1291"/>
        <v>-9961.6200000000008</v>
      </c>
      <c r="QL13" s="49">
        <f t="shared" ref="QL13:QP13" si="1292">SUM(QL8:QL11)</f>
        <v>0</v>
      </c>
      <c r="QM13" s="49">
        <f t="shared" si="1292"/>
        <v>7408.49</v>
      </c>
      <c r="QN13" s="49">
        <f t="shared" si="1292"/>
        <v>37520.42</v>
      </c>
      <c r="QO13" s="49">
        <f t="shared" si="1292"/>
        <v>-1248.7</v>
      </c>
      <c r="QP13" s="49">
        <f t="shared" si="1292"/>
        <v>-24063.549999999996</v>
      </c>
      <c r="QQ13" s="49"/>
      <c r="QR13" s="49">
        <f>SUM(QR8:QR11)</f>
        <v>1649928.68</v>
      </c>
      <c r="QS13" s="55">
        <f>SUM(QS8:QS11)</f>
        <v>1</v>
      </c>
      <c r="QT13" s="53">
        <f t="shared" ref="QT13" si="1293">SUM(QT8:QT11)</f>
        <v>1</v>
      </c>
      <c r="QU13" s="50">
        <f>SUM(QU8:QU11)</f>
        <v>0</v>
      </c>
      <c r="QV13" s="50">
        <f t="shared" ref="QV13:RC13" si="1294">SUM(QV8:QV11)</f>
        <v>-127236.74</v>
      </c>
      <c r="QW13" s="50">
        <f t="shared" si="1294"/>
        <v>0</v>
      </c>
      <c r="QX13" s="50">
        <f t="shared" si="1294"/>
        <v>-35495.979999999996</v>
      </c>
      <c r="QY13" s="49">
        <f t="shared" si="1294"/>
        <v>0</v>
      </c>
      <c r="QZ13" s="49">
        <f t="shared" si="1294"/>
        <v>2908.13</v>
      </c>
      <c r="RA13" s="49">
        <f t="shared" si="1294"/>
        <v>23849.930000000004</v>
      </c>
      <c r="RB13" s="49">
        <f t="shared" si="1294"/>
        <v>-1099.51</v>
      </c>
      <c r="RC13" s="49">
        <f t="shared" si="1294"/>
        <v>-63686.890000000007</v>
      </c>
      <c r="RD13" s="49"/>
      <c r="RE13" s="49">
        <f>SUM(RE8:RE11)</f>
        <v>1449167.62</v>
      </c>
      <c r="RF13" s="55">
        <f>SUM(RF8:RF11)</f>
        <v>0.99999999999999978</v>
      </c>
      <c r="RG13" s="53">
        <f t="shared" ref="RG13" si="1295">SUM(RG8:RG11)</f>
        <v>1</v>
      </c>
      <c r="RH13" s="50">
        <f>SUM(RH8:RH11)</f>
        <v>0</v>
      </c>
      <c r="RI13" s="50">
        <f t="shared" ref="RI13:RP13" si="1296">SUM(RI8:RI11)</f>
        <v>0</v>
      </c>
      <c r="RJ13" s="50">
        <f t="shared" si="1296"/>
        <v>-25000</v>
      </c>
      <c r="RK13" s="50">
        <f t="shared" si="1296"/>
        <v>-3572.95</v>
      </c>
      <c r="RL13" s="49">
        <f t="shared" si="1296"/>
        <v>0</v>
      </c>
      <c r="RM13" s="49">
        <f t="shared" si="1296"/>
        <v>2125.6</v>
      </c>
      <c r="RN13" s="49">
        <f t="shared" si="1296"/>
        <v>0</v>
      </c>
      <c r="RO13" s="49">
        <f t="shared" si="1296"/>
        <v>-965.73</v>
      </c>
      <c r="RP13" s="49">
        <f t="shared" si="1296"/>
        <v>47297.729999999996</v>
      </c>
      <c r="RQ13" s="49"/>
      <c r="RR13" s="49">
        <f>SUM(RR8:RR11)</f>
        <v>1494052.27</v>
      </c>
      <c r="RS13" s="55">
        <f>SUM(RS8:RS11)</f>
        <v>0.99999999999999989</v>
      </c>
      <c r="RT13" s="53">
        <f t="shared" ref="RT13" si="1297">SUM(RT8:RT11)</f>
        <v>0.99999999999999989</v>
      </c>
      <c r="RU13" s="50">
        <f>SUM(RU8:RU11)</f>
        <v>0</v>
      </c>
      <c r="RV13" s="50">
        <f t="shared" ref="RV13:SC13" si="1298">SUM(RV8:RV11)</f>
        <v>-34999.999999999993</v>
      </c>
      <c r="RW13" s="50">
        <f t="shared" si="1298"/>
        <v>-17825.999999999996</v>
      </c>
      <c r="RX13" s="50">
        <f t="shared" si="1298"/>
        <v>-2286.1999999999998</v>
      </c>
      <c r="RY13" s="49">
        <f t="shared" si="1298"/>
        <v>0</v>
      </c>
      <c r="RZ13" s="49">
        <f t="shared" si="1298"/>
        <v>2753.7099999999996</v>
      </c>
      <c r="SA13" s="49">
        <f t="shared" si="1298"/>
        <v>20449.689999999999</v>
      </c>
      <c r="SB13" s="49">
        <f t="shared" si="1298"/>
        <v>-995.64</v>
      </c>
      <c r="SC13" s="49">
        <f t="shared" si="1298"/>
        <v>-16242.109999999999</v>
      </c>
      <c r="SD13" s="49"/>
      <c r="SE13" s="49">
        <f>SUM(SE8:SE11)</f>
        <v>1444905.7200000002</v>
      </c>
      <c r="SF13" s="55">
        <f>SUM(SF8:SF11)</f>
        <v>0.99999999999999989</v>
      </c>
      <c r="SG13" s="53">
        <f t="shared" ref="SG13" si="1299">SUM(SG8:SG11)</f>
        <v>0.99999999999999989</v>
      </c>
      <c r="SH13" s="50">
        <f>SUM(SH8:SH11)</f>
        <v>0</v>
      </c>
      <c r="SI13" s="50">
        <f t="shared" ref="SI13:SP13" si="1300">SUM(SI8:SI11)</f>
        <v>0</v>
      </c>
      <c r="SJ13" s="50">
        <f t="shared" si="1300"/>
        <v>0</v>
      </c>
      <c r="SK13" s="50">
        <f t="shared" si="1300"/>
        <v>0</v>
      </c>
      <c r="SL13" s="49">
        <f t="shared" si="1300"/>
        <v>0</v>
      </c>
      <c r="SM13" s="49">
        <f t="shared" si="1300"/>
        <v>1660.6599999999999</v>
      </c>
      <c r="SN13" s="49">
        <f t="shared" si="1300"/>
        <v>16.739999999999998</v>
      </c>
      <c r="SO13" s="49">
        <f t="shared" si="1300"/>
        <v>-962.88999999999987</v>
      </c>
      <c r="SP13" s="49">
        <f t="shared" si="1300"/>
        <v>-8203.3199999999979</v>
      </c>
      <c r="SQ13" s="49"/>
      <c r="SR13" s="49">
        <f>SUM(SR8:SR11)</f>
        <v>1437416.9100000001</v>
      </c>
      <c r="SS13" s="55">
        <f>SUM(SS8:SS11)</f>
        <v>0.99999999999999978</v>
      </c>
      <c r="ST13" s="53">
        <f t="shared" ref="ST13" si="1301">SUM(ST8:ST11)</f>
        <v>0.99999999999999989</v>
      </c>
      <c r="SU13" s="50">
        <f>SUM(SU8:SU11)</f>
        <v>2254.2800000000002</v>
      </c>
      <c r="SV13" s="50">
        <f t="shared" ref="SV13:TC13" si="1302">SUM(SV8:SV11)</f>
        <v>-11957.38</v>
      </c>
      <c r="SW13" s="50">
        <f t="shared" si="1302"/>
        <v>0</v>
      </c>
      <c r="SX13" s="50">
        <f t="shared" si="1302"/>
        <v>-946.4</v>
      </c>
      <c r="SY13" s="49">
        <f t="shared" si="1302"/>
        <v>-2262.6</v>
      </c>
      <c r="SZ13" s="49">
        <f t="shared" si="1302"/>
        <v>2262.6</v>
      </c>
      <c r="TA13" s="49">
        <f t="shared" si="1302"/>
        <v>0</v>
      </c>
      <c r="TB13" s="49">
        <f t="shared" si="1302"/>
        <v>-957.89999999999986</v>
      </c>
      <c r="TC13" s="49">
        <f t="shared" si="1302"/>
        <v>25811.999999999996</v>
      </c>
      <c r="TD13" s="49"/>
      <c r="TE13" s="49">
        <f>SUM(TE8:TE11)</f>
        <v>1451621.5100000002</v>
      </c>
      <c r="TF13" s="55">
        <f>SUM(TF8:TF11)</f>
        <v>0.99999999999999989</v>
      </c>
      <c r="TG13" s="53">
        <f t="shared" ref="TG13" si="1303">SUM(TG8:TG11)</f>
        <v>0.99999999999999989</v>
      </c>
      <c r="TH13" s="50">
        <f>SUM(TH8:TH11)</f>
        <v>2381.9</v>
      </c>
      <c r="TI13" s="50">
        <f t="shared" ref="TI13:TP13" si="1304">SUM(TI8:TI11)</f>
        <v>0</v>
      </c>
      <c r="TJ13" s="50">
        <f t="shared" si="1304"/>
        <v>-21081.319999999996</v>
      </c>
      <c r="TK13" s="50">
        <f t="shared" si="1304"/>
        <v>-6500</v>
      </c>
      <c r="TL13" s="49">
        <f t="shared" si="1304"/>
        <v>-2382.8999999999992</v>
      </c>
      <c r="TM13" s="49">
        <f t="shared" si="1304"/>
        <v>2632.8999999999996</v>
      </c>
      <c r="TN13" s="49">
        <f t="shared" si="1304"/>
        <v>9361</v>
      </c>
      <c r="TO13" s="49">
        <f t="shared" si="1304"/>
        <v>-1217.3599999999997</v>
      </c>
      <c r="TP13" s="49">
        <f t="shared" si="1304"/>
        <v>15906.229999999996</v>
      </c>
      <c r="TQ13" s="49"/>
      <c r="TR13" s="49">
        <f>SUM(TR8:TR11)</f>
        <v>1450721.96</v>
      </c>
      <c r="TS13" s="55">
        <f>SUM(TS8:TS11)</f>
        <v>1</v>
      </c>
      <c r="TT13" s="53">
        <f t="shared" ref="TT13" si="1305">SUM(TT8:TT11)</f>
        <v>1</v>
      </c>
      <c r="TU13" s="50">
        <f>SUM(TU8:TU11)</f>
        <v>0</v>
      </c>
      <c r="TV13" s="50">
        <f t="shared" ref="TV13:UC13" si="1306">SUM(TV8:TV11)</f>
        <v>0</v>
      </c>
      <c r="TW13" s="50">
        <f t="shared" si="1306"/>
        <v>0</v>
      </c>
      <c r="TX13" s="50">
        <f t="shared" si="1306"/>
        <v>-53141.919999999998</v>
      </c>
      <c r="TY13" s="49">
        <f t="shared" si="1306"/>
        <v>0</v>
      </c>
      <c r="TZ13" s="49">
        <f t="shared" si="1306"/>
        <v>2675.0999999999995</v>
      </c>
      <c r="UA13" s="49">
        <f t="shared" si="1306"/>
        <v>10135.450000000001</v>
      </c>
      <c r="UB13" s="49">
        <f t="shared" si="1306"/>
        <v>-966.76</v>
      </c>
      <c r="UC13" s="49">
        <f t="shared" si="1306"/>
        <v>-38047.25</v>
      </c>
      <c r="UD13" s="49"/>
      <c r="UE13" s="49">
        <f>SUM(UE8:UE11)</f>
        <v>1371376.5799999998</v>
      </c>
      <c r="UF13" s="55">
        <f>SUM(UF8:UF11)</f>
        <v>1</v>
      </c>
      <c r="UG13" s="53">
        <f t="shared" ref="UG13" si="1307">SUM(UG8:UG11)</f>
        <v>1</v>
      </c>
      <c r="UH13" s="50">
        <f>SUM(UH8:UH11)</f>
        <v>0</v>
      </c>
      <c r="UI13" s="50">
        <f t="shared" ref="UI13:UP13" si="1308">SUM(UI8:UI11)</f>
        <v>0</v>
      </c>
      <c r="UJ13" s="50">
        <f t="shared" si="1308"/>
        <v>0</v>
      </c>
      <c r="UK13" s="50">
        <f t="shared" si="1308"/>
        <v>-2991</v>
      </c>
      <c r="UL13" s="49">
        <f t="shared" si="1308"/>
        <v>0</v>
      </c>
      <c r="UM13" s="49">
        <f t="shared" si="1308"/>
        <v>1482.3200000000002</v>
      </c>
      <c r="UN13" s="49">
        <f t="shared" si="1308"/>
        <v>35050.180000000015</v>
      </c>
      <c r="UO13" s="49">
        <f t="shared" si="1308"/>
        <v>-913.8900000000001</v>
      </c>
      <c r="UP13" s="49">
        <f t="shared" si="1308"/>
        <v>-2020.93</v>
      </c>
      <c r="UQ13" s="49"/>
      <c r="UR13" s="49">
        <f>SUM(UR8:UR11)</f>
        <v>1401983.26</v>
      </c>
      <c r="US13" s="55">
        <f>SUM(US8:US11)</f>
        <v>0.99999999999999989</v>
      </c>
      <c r="UT13" s="53">
        <f t="shared" ref="UT13" si="1309">SUM(UT8:UT11)</f>
        <v>0.99999999999999989</v>
      </c>
      <c r="UU13" s="50">
        <f>SUM(UU8:UU11)</f>
        <v>2191.52</v>
      </c>
      <c r="UV13" s="50">
        <f t="shared" ref="UV13:VC13" si="1310">SUM(UV8:UV11)</f>
        <v>0</v>
      </c>
      <c r="UW13" s="50">
        <f t="shared" si="1310"/>
        <v>0</v>
      </c>
      <c r="UX13" s="50">
        <f t="shared" si="1310"/>
        <v>0</v>
      </c>
      <c r="UY13" s="49">
        <f t="shared" si="1310"/>
        <v>-3125.1700000000005</v>
      </c>
      <c r="UZ13" s="49">
        <f t="shared" si="1310"/>
        <v>2189.2600000000002</v>
      </c>
      <c r="VA13" s="49">
        <f t="shared" si="1310"/>
        <v>27105.88</v>
      </c>
      <c r="VB13" s="49">
        <f t="shared" si="1310"/>
        <v>0</v>
      </c>
      <c r="VC13" s="49">
        <f t="shared" si="1310"/>
        <v>-56575.759999999995</v>
      </c>
      <c r="VD13" s="49"/>
      <c r="VE13" s="49">
        <f>SUM(VE8:VE11)</f>
        <v>1373768.9900000002</v>
      </c>
      <c r="VF13" s="55">
        <f>SUM(VF8:VF11)</f>
        <v>0.99999999999999978</v>
      </c>
      <c r="VG13" s="53">
        <f t="shared" ref="VG13" si="1311">SUM(VG8:VG11)</f>
        <v>0.99999999999999989</v>
      </c>
      <c r="VH13" s="50">
        <f>SUM(VH8:VH11)</f>
        <v>1044.2799999999997</v>
      </c>
      <c r="VI13" s="50">
        <f t="shared" ref="VI13:VP13" si="1312">SUM(VI8:VI11)</f>
        <v>0</v>
      </c>
      <c r="VJ13" s="50">
        <f t="shared" si="1312"/>
        <v>0</v>
      </c>
      <c r="VK13" s="50">
        <f t="shared" si="1312"/>
        <v>0</v>
      </c>
      <c r="VL13" s="49">
        <f t="shared" si="1312"/>
        <v>-1043.2399999999998</v>
      </c>
      <c r="VM13" s="49">
        <f t="shared" si="1312"/>
        <v>1043.1999999999998</v>
      </c>
      <c r="VN13" s="49">
        <f t="shared" si="1312"/>
        <v>3059.7299999999996</v>
      </c>
      <c r="VO13" s="49">
        <f t="shared" si="1312"/>
        <v>-1861.47</v>
      </c>
      <c r="VP13" s="49">
        <f t="shared" si="1312"/>
        <v>14143.639999999998</v>
      </c>
      <c r="VQ13" s="49"/>
      <c r="VR13" s="49">
        <f>SUM(VR8:VR11)</f>
        <v>1390155.1300000001</v>
      </c>
      <c r="VS13" s="55">
        <f>SUM(VS8:VS11)</f>
        <v>0.99999999999999989</v>
      </c>
      <c r="VT13" s="53">
        <f t="shared" ref="VT13" si="1313">SUM(VT8:VT11)</f>
        <v>0.99999999999999989</v>
      </c>
      <c r="VU13" s="50">
        <f>SUM(VU8:VU11)</f>
        <v>102017.79999999999</v>
      </c>
      <c r="VV13" s="50">
        <f t="shared" ref="VV13:WC13" si="1314">SUM(VV8:VV11)</f>
        <v>0</v>
      </c>
      <c r="VW13" s="50">
        <f t="shared" si="1314"/>
        <v>0</v>
      </c>
      <c r="VX13" s="50">
        <f t="shared" si="1314"/>
        <v>0</v>
      </c>
      <c r="VY13" s="49">
        <f t="shared" si="1314"/>
        <v>-102045.15</v>
      </c>
      <c r="VZ13" s="49">
        <f t="shared" si="1314"/>
        <v>1770.15</v>
      </c>
      <c r="WA13" s="49">
        <f t="shared" si="1314"/>
        <v>2102.5300000000002</v>
      </c>
      <c r="WB13" s="49">
        <f t="shared" si="1314"/>
        <v>-926.4</v>
      </c>
      <c r="WC13" s="49">
        <f t="shared" si="1314"/>
        <v>8827.6200000000008</v>
      </c>
      <c r="WD13" s="49"/>
      <c r="WE13" s="49">
        <f>SUM(WE8:WE11)</f>
        <v>1401901.6800000002</v>
      </c>
      <c r="WF13" s="55">
        <f>SUM(WF8:WF11)</f>
        <v>0.99999999999999978</v>
      </c>
      <c r="WG13" s="53">
        <f t="shared" ref="WG13" si="1315">SUM(WG8:WG11)</f>
        <v>0.99999999999999989</v>
      </c>
      <c r="WH13" s="50">
        <f>SUM(WH8:WH11)</f>
        <v>391.13999999999993</v>
      </c>
      <c r="WI13" s="50">
        <f t="shared" ref="WI13:WP13" si="1316">SUM(WI8:WI11)</f>
        <v>0</v>
      </c>
      <c r="WJ13" s="50">
        <f t="shared" si="1316"/>
        <v>-13888.409999999998</v>
      </c>
      <c r="WK13" s="50">
        <f t="shared" si="1316"/>
        <v>-3218.34</v>
      </c>
      <c r="WL13" s="49">
        <f t="shared" si="1316"/>
        <v>0</v>
      </c>
      <c r="WM13" s="49">
        <f t="shared" si="1316"/>
        <v>9112.0099999999984</v>
      </c>
      <c r="WN13" s="49">
        <f t="shared" si="1316"/>
        <v>14501.739999999998</v>
      </c>
      <c r="WO13" s="49">
        <f t="shared" si="1316"/>
        <v>-934.21999999999991</v>
      </c>
      <c r="WP13" s="49">
        <f t="shared" si="1316"/>
        <v>-32988.079999999994</v>
      </c>
      <c r="WQ13" s="49"/>
      <c r="WR13" s="49">
        <f>SUM(WR8:WR11)</f>
        <v>1374877.52</v>
      </c>
      <c r="WS13" s="55">
        <f>SUM(WS8:WS11)</f>
        <v>1.0000000000000002</v>
      </c>
      <c r="WT13" s="53">
        <f t="shared" ref="WT13" si="1317">SUM(WT8:WT11)</f>
        <v>0.99999999999999989</v>
      </c>
      <c r="WU13" s="50">
        <f>SUM(WU8:WU11)</f>
        <v>1576.9800000000002</v>
      </c>
      <c r="WV13" s="50">
        <f t="shared" ref="WV13:XC13" si="1318">SUM(WV8:WV11)</f>
        <v>0</v>
      </c>
      <c r="WW13" s="50">
        <f t="shared" si="1318"/>
        <v>0</v>
      </c>
      <c r="WX13" s="50">
        <f t="shared" si="1318"/>
        <v>0</v>
      </c>
      <c r="WY13" s="49">
        <f t="shared" si="1318"/>
        <v>-2101.91</v>
      </c>
      <c r="WZ13" s="49">
        <f t="shared" si="1318"/>
        <v>1353.4200000000003</v>
      </c>
      <c r="XA13" s="49">
        <f t="shared" si="1318"/>
        <v>-5002.5100000000011</v>
      </c>
      <c r="XB13" s="49">
        <f t="shared" si="1318"/>
        <v>-916.22000000000014</v>
      </c>
      <c r="XC13" s="49">
        <f t="shared" si="1318"/>
        <v>-7885.7900000000009</v>
      </c>
      <c r="XD13" s="49"/>
      <c r="XE13" s="49">
        <f>SUM(XE8:XE11)</f>
        <v>1361901.49</v>
      </c>
      <c r="XF13" s="55">
        <f>SUM(XF8:XF11)</f>
        <v>1.0000000000000002</v>
      </c>
      <c r="XG13" s="53">
        <f t="shared" ref="XG13" si="1319">SUM(XG8:XG11)</f>
        <v>0.99999999999999989</v>
      </c>
      <c r="XH13" s="50">
        <f>SUM(XH8:XH11)</f>
        <v>0</v>
      </c>
      <c r="XI13" s="50">
        <f t="shared" ref="XI13:XP13" si="1320">SUM(XI8:XI11)</f>
        <v>0</v>
      </c>
      <c r="XJ13" s="50">
        <f t="shared" si="1320"/>
        <v>-16125.909999999998</v>
      </c>
      <c r="XK13" s="50">
        <f t="shared" si="1320"/>
        <v>-56477.69</v>
      </c>
      <c r="XL13" s="49">
        <f t="shared" si="1320"/>
        <v>0</v>
      </c>
      <c r="XM13" s="49">
        <f t="shared" si="1320"/>
        <v>1604.6099999999997</v>
      </c>
      <c r="XN13" s="49">
        <f t="shared" si="1320"/>
        <v>22632.129999999997</v>
      </c>
      <c r="XO13" s="49">
        <f t="shared" si="1320"/>
        <v>-907.57000000000016</v>
      </c>
      <c r="XP13" s="49">
        <f t="shared" si="1320"/>
        <v>23237.77</v>
      </c>
      <c r="XQ13" s="49"/>
      <c r="XR13" s="49">
        <f>SUM(XR8:XR11)</f>
        <v>1335864.83</v>
      </c>
      <c r="XS13" s="55">
        <f>SUM(XS8:XS11)</f>
        <v>1</v>
      </c>
      <c r="XT13" s="53">
        <f t="shared" ref="XT13" si="1321">SUM(XT8:XT11)</f>
        <v>0.99999999999999989</v>
      </c>
      <c r="XU13" s="50">
        <f>SUM(XU8:XU11)</f>
        <v>1981.4300000000003</v>
      </c>
      <c r="XV13" s="50">
        <f t="shared" ref="XV13:YC13" si="1322">SUM(XV8:XV11)</f>
        <v>0</v>
      </c>
      <c r="XW13" s="50">
        <f t="shared" si="1322"/>
        <v>0</v>
      </c>
      <c r="XX13" s="50">
        <f t="shared" si="1322"/>
        <v>0</v>
      </c>
      <c r="XY13" s="49">
        <f t="shared" si="1322"/>
        <v>-1982.43</v>
      </c>
      <c r="XZ13" s="49">
        <f t="shared" si="1322"/>
        <v>1982.43</v>
      </c>
      <c r="YA13" s="49">
        <f t="shared" si="1322"/>
        <v>65404.790000000008</v>
      </c>
      <c r="YB13" s="49">
        <f t="shared" si="1322"/>
        <v>-890.22</v>
      </c>
      <c r="YC13" s="49">
        <f t="shared" si="1322"/>
        <v>-73041.89999999998</v>
      </c>
      <c r="YD13" s="49"/>
      <c r="YE13" s="49">
        <f>SUM(YE8:YE11)</f>
        <v>1329318.9300000002</v>
      </c>
      <c r="YF13" s="55">
        <f>SUM(YF8:YF11)</f>
        <v>0.99999999999999989</v>
      </c>
      <c r="YG13" s="53">
        <f t="shared" ref="YG13" si="1323">SUM(YG8:YG11)</f>
        <v>0.99999999999999989</v>
      </c>
      <c r="YH13" s="50">
        <f>SUM(YH8:YH11)</f>
        <v>1765.8799999999999</v>
      </c>
      <c r="YI13" s="50">
        <f t="shared" ref="YI13:YP13" si="1324">SUM(YI8:YI11)</f>
        <v>0</v>
      </c>
      <c r="YJ13" s="50">
        <f t="shared" si="1324"/>
        <v>0</v>
      </c>
      <c r="YK13" s="50">
        <f t="shared" si="1324"/>
        <v>0</v>
      </c>
      <c r="YL13" s="49">
        <f t="shared" si="1324"/>
        <v>-1952.4899999999996</v>
      </c>
      <c r="YM13" s="49">
        <f t="shared" si="1324"/>
        <v>1952.4899999999996</v>
      </c>
      <c r="YN13" s="49">
        <f t="shared" si="1324"/>
        <v>157.52000000000001</v>
      </c>
      <c r="YO13" s="49">
        <f t="shared" si="1324"/>
        <v>-885.8599999999999</v>
      </c>
      <c r="YP13" s="49">
        <f t="shared" si="1324"/>
        <v>9337.82</v>
      </c>
      <c r="YQ13" s="49"/>
      <c r="YR13" s="49">
        <f>SUM(YR8:YR11)</f>
        <v>1339694.29</v>
      </c>
      <c r="YS13" s="55">
        <f>SUM(YS8:YS11)</f>
        <v>1</v>
      </c>
      <c r="YT13" s="53">
        <f t="shared" ref="YT13" si="1325">SUM(YT8:YT11)</f>
        <v>0.99999999999999989</v>
      </c>
      <c r="YU13" s="50">
        <f>SUM(YU8:YU11)</f>
        <v>1831.8800000000003</v>
      </c>
      <c r="YV13" s="50">
        <f t="shared" ref="YV13:ZC13" si="1326">SUM(YV8:YV11)</f>
        <v>-6457.52</v>
      </c>
      <c r="YW13" s="50">
        <f t="shared" si="1326"/>
        <v>-16563.409999999996</v>
      </c>
      <c r="YX13" s="50">
        <f t="shared" si="1326"/>
        <v>0</v>
      </c>
      <c r="YY13" s="49">
        <f t="shared" si="1326"/>
        <v>-1831.8799999999999</v>
      </c>
      <c r="YZ13" s="49">
        <f t="shared" si="1326"/>
        <v>1814.4000000000003</v>
      </c>
      <c r="ZA13" s="49">
        <f t="shared" si="1326"/>
        <v>7424.9400000000014</v>
      </c>
      <c r="ZB13" s="49">
        <f t="shared" si="1326"/>
        <v>-892.78</v>
      </c>
      <c r="ZC13" s="49">
        <f t="shared" si="1326"/>
        <v>-4040.23</v>
      </c>
      <c r="ZD13" s="49"/>
      <c r="ZE13" s="49">
        <f>SUM(ZE8:ZE11)</f>
        <v>1320979.6900000002</v>
      </c>
      <c r="ZF13" s="55">
        <f>SUM(ZF8:ZF11)</f>
        <v>1</v>
      </c>
      <c r="ZG13" s="53">
        <f t="shared" ref="ZG13" si="1327">SUM(ZG8:ZG11)</f>
        <v>0.99999999999999978</v>
      </c>
      <c r="ZH13" s="50">
        <f>SUM(ZH8:ZH11)</f>
        <v>2080.38</v>
      </c>
      <c r="ZI13" s="50">
        <f t="shared" ref="ZI13:ZP13" si="1328">SUM(ZI8:ZI11)</f>
        <v>0</v>
      </c>
      <c r="ZJ13" s="50">
        <f t="shared" si="1328"/>
        <v>0</v>
      </c>
      <c r="ZK13" s="50">
        <f t="shared" si="1328"/>
        <v>0</v>
      </c>
      <c r="ZL13" s="49">
        <f t="shared" si="1328"/>
        <v>-2081.38</v>
      </c>
      <c r="ZM13" s="49">
        <f t="shared" si="1328"/>
        <v>2331.3799999999997</v>
      </c>
      <c r="ZN13" s="49">
        <f t="shared" si="1328"/>
        <v>0</v>
      </c>
      <c r="ZO13" s="49">
        <f t="shared" si="1328"/>
        <v>-1130.2999999999997</v>
      </c>
      <c r="ZP13" s="49">
        <f t="shared" si="1328"/>
        <v>-18424.63</v>
      </c>
      <c r="ZQ13" s="49"/>
      <c r="ZR13" s="49">
        <f>SUM(ZR8:ZR11)</f>
        <v>1303755.1300000001</v>
      </c>
      <c r="ZS13" s="55">
        <f>SUM(ZS8:ZS11)</f>
        <v>1.0000000076701521</v>
      </c>
      <c r="ZT13" s="53">
        <f t="shared" ref="ZT13" si="1329">SUM(ZT8:ZT11)</f>
        <v>0.99999999999999978</v>
      </c>
      <c r="ZU13" s="50">
        <f>SUM(ZU8:ZU11)</f>
        <v>1597.2700122513038</v>
      </c>
      <c r="ZV13" s="50">
        <f t="shared" ref="ZV13:AAC13" si="1330">SUM(ZV8:ZV11)</f>
        <v>0</v>
      </c>
      <c r="ZW13" s="50">
        <f t="shared" si="1330"/>
        <v>0</v>
      </c>
      <c r="ZX13" s="50">
        <f t="shared" si="1330"/>
        <v>0</v>
      </c>
      <c r="ZY13" s="49">
        <f t="shared" si="1330"/>
        <v>-1597.2700122513036</v>
      </c>
      <c r="ZZ13" s="49">
        <f t="shared" si="1330"/>
        <v>1597.2700122513036</v>
      </c>
      <c r="AAA13" s="49">
        <f t="shared" si="1330"/>
        <v>0</v>
      </c>
      <c r="AAB13" s="49">
        <f t="shared" si="1330"/>
        <v>-868.82000666398142</v>
      </c>
      <c r="AAC13" s="49">
        <f t="shared" si="1330"/>
        <v>2915.7400223641689</v>
      </c>
      <c r="AAD13" s="49"/>
      <c r="AAE13" s="49">
        <f>SUM(AAE8:AAE11)</f>
        <v>1307399.3000279514</v>
      </c>
      <c r="AAF13" s="55">
        <f>SUM(AAF8:AAF11)</f>
        <v>1.000000022946318</v>
      </c>
      <c r="AAG13" s="53">
        <f t="shared" ref="AAG13" si="1331">SUM(AAG8:AAG11)</f>
        <v>1.0000000000000002</v>
      </c>
      <c r="AAH13" s="50">
        <f>SUM(AAH8:AAH11)</f>
        <v>1306.0300299685798</v>
      </c>
      <c r="AAI13" s="50">
        <f t="shared" ref="AAI13:AAP13" si="1332">SUM(AAI8:AAI11)</f>
        <v>0</v>
      </c>
      <c r="AAJ13" s="50">
        <f t="shared" si="1332"/>
        <v>35211.590000000004</v>
      </c>
      <c r="AAK13" s="50">
        <f t="shared" si="1332"/>
        <v>0</v>
      </c>
      <c r="AAL13" s="49">
        <f t="shared" si="1332"/>
        <v>-1311.3400300904248</v>
      </c>
      <c r="AAM13" s="49">
        <f t="shared" si="1332"/>
        <v>1311.3400300904248</v>
      </c>
      <c r="AAN13" s="49">
        <f t="shared" si="1332"/>
        <v>0</v>
      </c>
      <c r="AAO13" s="49">
        <f t="shared" si="1332"/>
        <v>-871.25001999197968</v>
      </c>
      <c r="AAP13" s="49">
        <f t="shared" si="1332"/>
        <v>-60026.811377394268</v>
      </c>
      <c r="AAQ13" s="49"/>
      <c r="AAR13" s="49">
        <f>SUM(AAR8:AAR11)</f>
        <v>1283018.8586605336</v>
      </c>
      <c r="AAS13" s="55">
        <f>SUM(AAS8:AAS11)</f>
        <v>1.0000000233823534</v>
      </c>
      <c r="AAT13" s="53">
        <f t="shared" ref="AAT13" si="1333">SUM(AAT8:AAT11)</f>
        <v>1.0000000000000002</v>
      </c>
      <c r="AAU13" s="50">
        <f>SUM(AAU8:AAU11)</f>
        <v>2148.8100502442344</v>
      </c>
      <c r="AAV13" s="50">
        <f t="shared" ref="AAV13:ABC13" si="1334">SUM(AAV8:AAV11)</f>
        <v>0</v>
      </c>
      <c r="AAW13" s="50">
        <f t="shared" si="1334"/>
        <v>0</v>
      </c>
      <c r="AAX13" s="50">
        <f t="shared" si="1334"/>
        <v>0</v>
      </c>
      <c r="AAY13" s="49">
        <f t="shared" si="1334"/>
        <v>-2149.8100502676166</v>
      </c>
      <c r="AAZ13" s="49">
        <f t="shared" si="1334"/>
        <v>2149.8100502676166</v>
      </c>
      <c r="ABA13" s="49">
        <f t="shared" si="1334"/>
        <v>17227.0004028078</v>
      </c>
      <c r="ABB13" s="49">
        <f t="shared" si="1334"/>
        <v>-855.00001999191204</v>
      </c>
      <c r="ABC13" s="49">
        <f t="shared" si="1334"/>
        <v>-45503.03106396793</v>
      </c>
      <c r="ABD13" s="49"/>
      <c r="ABE13" s="49">
        <f>SUM(ABE8:ABE11)</f>
        <v>1256036.6380296261</v>
      </c>
      <c r="ABF13" s="55">
        <f>SUM(ABF8:ABF11)</f>
        <v>1.0000000238846534</v>
      </c>
      <c r="ABG13" s="53">
        <f t="shared" ref="ABG13" si="1335">SUM(ABG8:ABG11)</f>
        <v>1</v>
      </c>
      <c r="ABH13" s="50">
        <f>SUM(ABH8:ABH11)</f>
        <v>1559.3900372454898</v>
      </c>
      <c r="ABI13" s="50">
        <f t="shared" ref="ABI13:ABP13" si="1336">SUM(ABI8:ABI11)</f>
        <v>0</v>
      </c>
      <c r="ABJ13" s="50">
        <f t="shared" si="1336"/>
        <v>0</v>
      </c>
      <c r="ABK13" s="50">
        <f t="shared" si="1336"/>
        <v>0</v>
      </c>
      <c r="ABL13" s="49">
        <f t="shared" si="1336"/>
        <v>-1559.3900372454898</v>
      </c>
      <c r="ABM13" s="49">
        <f t="shared" si="1336"/>
        <v>1559.3900372454898</v>
      </c>
      <c r="ABN13" s="49">
        <f t="shared" si="1336"/>
        <v>-53.550001279023185</v>
      </c>
      <c r="ABO13" s="49">
        <f t="shared" si="1336"/>
        <v>-837.0200199919326</v>
      </c>
      <c r="ABP13" s="49">
        <f t="shared" si="1336"/>
        <v>57698.511378108924</v>
      </c>
      <c r="ABQ13" s="49"/>
      <c r="ABR13" s="49">
        <f>SUM(ABR8:ABR11)</f>
        <v>1314403.9694237094</v>
      </c>
      <c r="ABS13" s="55">
        <f>SUM(ABS8:ABS11)</f>
        <v>1.0000000228240333</v>
      </c>
      <c r="ABT13" s="53">
        <f t="shared" ref="ABT13" si="1337">SUM(ABT8:ABT11)</f>
        <v>1</v>
      </c>
      <c r="ABU13" s="50">
        <f>SUM(ABU8:ABU11)</f>
        <v>9.7300002220778445</v>
      </c>
      <c r="ABV13" s="50">
        <f t="shared" ref="ABV13:ACC13" si="1338">SUM(ABV8:ABV11)</f>
        <v>0</v>
      </c>
      <c r="ABW13" s="50">
        <f t="shared" si="1338"/>
        <v>-12580.19</v>
      </c>
      <c r="ABX13" s="50">
        <f t="shared" si="1338"/>
        <v>0</v>
      </c>
      <c r="ABY13" s="49">
        <f t="shared" si="1338"/>
        <v>-9.7300002220778445</v>
      </c>
      <c r="ABZ13" s="49">
        <f t="shared" si="1338"/>
        <v>1423.1400324817951</v>
      </c>
      <c r="ACA13" s="49">
        <f t="shared" si="1338"/>
        <v>4200.590095874406</v>
      </c>
      <c r="ACB13" s="49">
        <f t="shared" si="1338"/>
        <v>-875.92001999202728</v>
      </c>
      <c r="ACC13" s="49">
        <f t="shared" si="1338"/>
        <v>-4605.3001051115207</v>
      </c>
      <c r="ACD13" s="49"/>
      <c r="ACE13" s="49">
        <f>SUM(ACE8:ACE11)</f>
        <v>1301966.2894269621</v>
      </c>
      <c r="ACF13" s="55">
        <f>SUM(ACF8:ACF11)</f>
        <v>1.0000000230420711</v>
      </c>
      <c r="ACG13" s="53">
        <f t="shared" ref="ACG13" si="1339">SUM(ACG8:ACG11)</f>
        <v>1</v>
      </c>
      <c r="ACH13" s="50">
        <f>SUM(ACH8:ACH11)</f>
        <v>40642.340936483692</v>
      </c>
      <c r="ACI13" s="50">
        <f t="shared" ref="ACI13:ACP13" si="1340">SUM(ACI8:ACI11)</f>
        <v>0</v>
      </c>
      <c r="ACJ13" s="50">
        <f t="shared" si="1340"/>
        <v>0</v>
      </c>
      <c r="ACK13" s="50">
        <f t="shared" si="1340"/>
        <v>0</v>
      </c>
      <c r="ACL13" s="49">
        <f t="shared" si="1340"/>
        <v>-70628.691627431312</v>
      </c>
      <c r="ACM13" s="49">
        <f t="shared" si="1340"/>
        <v>5778.0601331384696</v>
      </c>
      <c r="ACN13" s="49">
        <f t="shared" si="1340"/>
        <v>9073.0602090620941</v>
      </c>
      <c r="ACO13" s="49">
        <f t="shared" si="1340"/>
        <v>-867.6300199919923</v>
      </c>
      <c r="ACP13" s="49">
        <f t="shared" si="1340"/>
        <v>-41452.600955153765</v>
      </c>
      <c r="ACQ13" s="49"/>
      <c r="ACR13" s="49">
        <f>SUM(ACR8:ACR11)</f>
        <v>1244510.828103069</v>
      </c>
      <c r="ACS13" s="55">
        <f>SUM(ACS8:ACS11)</f>
        <v>1.0000000241058571</v>
      </c>
      <c r="ACT13" s="53">
        <f t="shared" ref="ACT13" si="1341">SUM(ACT8:ACT11)</f>
        <v>1</v>
      </c>
      <c r="ACU13" s="50">
        <f>SUM(ACU8:ACU11)</f>
        <v>1692.8400408073589</v>
      </c>
      <c r="ACV13" s="50">
        <f t="shared" ref="ACV13:ADC13" si="1342">SUM(ACV8:ACV11)</f>
        <v>0</v>
      </c>
      <c r="ACW13" s="50">
        <f t="shared" si="1342"/>
        <v>0</v>
      </c>
      <c r="ACX13" s="50">
        <f t="shared" si="1342"/>
        <v>-13808.21</v>
      </c>
      <c r="ACY13" s="49">
        <f t="shared" si="1342"/>
        <v>-1688.200040695509</v>
      </c>
      <c r="ACZ13" s="49">
        <f t="shared" si="1342"/>
        <v>1572.1500378980236</v>
      </c>
      <c r="ADA13" s="49">
        <f t="shared" si="1342"/>
        <v>236.88000571019543</v>
      </c>
      <c r="ADB13" s="49">
        <f t="shared" si="1342"/>
        <v>-833.33002008813401</v>
      </c>
      <c r="ADC13" s="49">
        <f t="shared" si="1342"/>
        <v>-45020.101085248098</v>
      </c>
      <c r="ADD13" s="49"/>
      <c r="ADE13" s="49">
        <f>SUM(ADE8:ADE11)</f>
        <v>1186662.857041453</v>
      </c>
      <c r="ADF13" s="55">
        <f>SUM(ADF8:ADF11)</f>
        <v>1.00000002528098</v>
      </c>
      <c r="ADG13" s="53">
        <f t="shared" ref="ADG13" si="1343">SUM(ADG8:ADG11)</f>
        <v>1</v>
      </c>
      <c r="ADH13" s="50">
        <f>SUM(ADH8:ADH11)</f>
        <v>1349.2200341096038</v>
      </c>
      <c r="ADI13" s="50">
        <f t="shared" ref="ADI13:ADP13" si="1344">SUM(ADI8:ADI11)</f>
        <v>0</v>
      </c>
      <c r="ADJ13" s="50">
        <f t="shared" si="1344"/>
        <v>-13580.19</v>
      </c>
      <c r="ADK13" s="50">
        <f t="shared" si="1344"/>
        <v>0</v>
      </c>
      <c r="ADL13" s="49">
        <f t="shared" si="1344"/>
        <v>-1349.2200341096038</v>
      </c>
      <c r="ADM13" s="49">
        <f t="shared" si="1344"/>
        <v>1386.920035062697</v>
      </c>
      <c r="ADN13" s="49">
        <f t="shared" si="1344"/>
        <v>-98.780002497255197</v>
      </c>
      <c r="ADO13" s="49">
        <f t="shared" si="1344"/>
        <v>-833.33002106739912</v>
      </c>
      <c r="ADP13" s="49">
        <f t="shared" si="1344"/>
        <v>-4320.5401092274851</v>
      </c>
      <c r="ADQ13" s="49"/>
      <c r="ADR13" s="49">
        <f>SUM(ADR8:ADR11)</f>
        <v>1169216.9369437236</v>
      </c>
      <c r="ADS13" s="55">
        <f>SUM(ADS8:ADS11)</f>
        <v>1.0000000256581982</v>
      </c>
      <c r="ADT13" s="53">
        <f t="shared" ref="ADT13" si="1345">SUM(ADT8:ADT11)</f>
        <v>0.99999999999999989</v>
      </c>
      <c r="ADU13" s="50">
        <f>SUM(ADU8:ADU11)</f>
        <v>2316.6700594415784</v>
      </c>
      <c r="ADV13" s="50">
        <f t="shared" ref="ADV13:AEC13" si="1346">SUM(ADV8:ADV11)</f>
        <v>-5000</v>
      </c>
      <c r="ADW13" s="50">
        <f t="shared" si="1346"/>
        <v>0</v>
      </c>
      <c r="ADX13" s="50">
        <f t="shared" si="1346"/>
        <v>0</v>
      </c>
      <c r="ADY13" s="49">
        <f t="shared" si="1346"/>
        <v>-2317.6700594672366</v>
      </c>
      <c r="ADZ13" s="49">
        <f t="shared" si="1346"/>
        <v>2279.9700584999218</v>
      </c>
      <c r="AEA13" s="49">
        <f t="shared" si="1346"/>
        <v>-3995.2001025096333</v>
      </c>
      <c r="AEB13" s="49">
        <f t="shared" si="1346"/>
        <v>-833.33002138174652</v>
      </c>
      <c r="AEC13" s="49">
        <f t="shared" si="1346"/>
        <v>65679.021685205327</v>
      </c>
      <c r="AED13" s="49"/>
      <c r="AEE13" s="49">
        <f>SUM(AEE8:AEE11)</f>
        <v>1227346.3985635117</v>
      </c>
      <c r="AEF13" s="55">
        <f>SUM(AEF8:AEF11)</f>
        <v>1.0000000244429772</v>
      </c>
      <c r="AEG13" s="53">
        <f t="shared" ref="AEG13" si="1347">SUM(AEG8:AEG11)</f>
        <v>1</v>
      </c>
      <c r="AEH13" s="50">
        <f>SUM(AEH8:AEH11)</f>
        <v>1947.7800476095422</v>
      </c>
      <c r="AEI13" s="50">
        <f t="shared" ref="AEI13:AEP13" si="1348">SUM(AEI8:AEI11)</f>
        <v>0</v>
      </c>
      <c r="AEJ13" s="50">
        <f t="shared" si="1348"/>
        <v>0</v>
      </c>
      <c r="AEK13" s="50">
        <f t="shared" si="1348"/>
        <v>0</v>
      </c>
      <c r="AEL13" s="49">
        <f t="shared" si="1348"/>
        <v>-2030.8200496392867</v>
      </c>
      <c r="AEM13" s="49">
        <f t="shared" si="1348"/>
        <v>2030.8200496392867</v>
      </c>
      <c r="AEN13" s="49">
        <f t="shared" si="1348"/>
        <v>0</v>
      </c>
      <c r="AEO13" s="49">
        <f t="shared" si="1348"/>
        <v>-833.33002036906635</v>
      </c>
      <c r="AEP13" s="49">
        <f t="shared" si="1348"/>
        <v>2497.2600610404702</v>
      </c>
      <c r="AEQ13" s="49"/>
      <c r="AER13" s="49">
        <f>SUM(AER8:AER11)</f>
        <v>1230958.1086517926</v>
      </c>
      <c r="AES13" s="55">
        <f>SUM(AES8:AES11)</f>
        <v>1.0000000243712599</v>
      </c>
      <c r="AET13" s="53">
        <f t="shared" ref="AET13" si="1349">SUM(AET8:AET11)</f>
        <v>1</v>
      </c>
      <c r="AEU13" s="50">
        <f>SUM(AEU8:AEU11)</f>
        <v>1392.0900339269872</v>
      </c>
      <c r="AEV13" s="50">
        <f t="shared" ref="AEV13:AFC13" si="1350">SUM(AEV8:AEV11)</f>
        <v>0</v>
      </c>
      <c r="AEW13" s="50">
        <f t="shared" si="1350"/>
        <v>-15080.19</v>
      </c>
      <c r="AEX13" s="50">
        <f t="shared" si="1350"/>
        <v>0</v>
      </c>
      <c r="AEY13" s="49">
        <f t="shared" si="1350"/>
        <v>-1392.0900339269872</v>
      </c>
      <c r="AEZ13" s="49">
        <f t="shared" si="1350"/>
        <v>1392.0900339269872</v>
      </c>
      <c r="AFA13" s="49">
        <f t="shared" si="1350"/>
        <v>0</v>
      </c>
      <c r="AFB13" s="49">
        <f t="shared" si="1350"/>
        <v>-833.33002030930209</v>
      </c>
      <c r="AFC13" s="49">
        <f t="shared" si="1350"/>
        <v>9241.7702252335803</v>
      </c>
      <c r="AFD13" s="49"/>
      <c r="AFE13" s="49">
        <f>SUM(AFE8:AFE11)</f>
        <v>1225678.4488906437</v>
      </c>
      <c r="AFF13" s="55">
        <f>SUM(AFF8:AFF11)</f>
        <v>1.0000000244762404</v>
      </c>
      <c r="AFG13" s="53">
        <f t="shared" ref="AFG13" si="1351">SUM(AFG8:AFG11)</f>
        <v>1</v>
      </c>
      <c r="AFH13" s="50">
        <f>SUM(AFH8:AFH11)</f>
        <v>2644.7000647323121</v>
      </c>
      <c r="AFI13" s="50">
        <f t="shared" ref="AFI13:AFP13" si="1352">SUM(AFI8:AFI11)</f>
        <v>0</v>
      </c>
      <c r="AFJ13" s="50">
        <f t="shared" si="1352"/>
        <v>0</v>
      </c>
      <c r="AFK13" s="50">
        <f t="shared" si="1352"/>
        <v>0</v>
      </c>
      <c r="AFL13" s="49">
        <f t="shared" si="1352"/>
        <v>-2645.7000647567884</v>
      </c>
      <c r="AFM13" s="49">
        <f t="shared" si="1352"/>
        <v>2645.7000647567884</v>
      </c>
      <c r="AFN13" s="49">
        <f t="shared" si="1352"/>
        <v>-4077.070099791345</v>
      </c>
      <c r="AFO13" s="49">
        <f t="shared" si="1352"/>
        <v>-1083.3300265158455</v>
      </c>
      <c r="AFP13" s="49">
        <f t="shared" si="1352"/>
        <v>4048.1100990825134</v>
      </c>
      <c r="AFQ13" s="49"/>
      <c r="AFR13" s="49">
        <f>SUM(AFR8:AFR11)</f>
        <v>1227210.8589281514</v>
      </c>
      <c r="AFS13" s="55">
        <f>SUM(AFS8:AFS11)</f>
        <v>1.0000000244456768</v>
      </c>
      <c r="AFT13" s="53">
        <f t="shared" ref="AFT13" si="1353">SUM(AFT8:AFT11)</f>
        <v>1</v>
      </c>
      <c r="AFU13" s="50">
        <f>SUM(AFU8:AFU11)</f>
        <v>1409.2400344498258</v>
      </c>
      <c r="AFV13" s="50">
        <f t="shared" ref="AFV13:AGC13" si="1354">SUM(AFV8:AFV11)</f>
        <v>0</v>
      </c>
      <c r="AFW13" s="50">
        <f t="shared" si="1354"/>
        <v>-14990.19</v>
      </c>
      <c r="AFX13" s="50">
        <f t="shared" si="1354"/>
        <v>0</v>
      </c>
      <c r="AFY13" s="49">
        <f t="shared" si="1354"/>
        <v>-2939.240071851711</v>
      </c>
      <c r="AFZ13" s="49">
        <f t="shared" si="1354"/>
        <v>1409.2400344498258</v>
      </c>
      <c r="AGA13" s="49">
        <f t="shared" si="1354"/>
        <v>0</v>
      </c>
      <c r="AGB13" s="49">
        <f t="shared" si="1354"/>
        <v>-833.33002037131598</v>
      </c>
      <c r="AGC13" s="49">
        <f t="shared" si="1354"/>
        <v>35351.180864183531</v>
      </c>
      <c r="AGD13" s="49"/>
      <c r="AGE13" s="49">
        <f>SUM(AGE8:AGE11)</f>
        <v>1246617.7597690118</v>
      </c>
      <c r="AGF13" s="55">
        <f>SUM(AGF8:AGF11)</f>
        <v>1.0000000240651152</v>
      </c>
      <c r="AGG13" s="53">
        <f t="shared" ref="AGG13" si="1355">SUM(AGG8:AGG11)</f>
        <v>0.99999999999999989</v>
      </c>
      <c r="AGH13" s="50">
        <f>SUM(AGH8:AGH11)</f>
        <v>0</v>
      </c>
      <c r="AGI13" s="50">
        <f t="shared" ref="AGI13:AGP13" si="1356">SUM(AGI8:AGI11)</f>
        <v>0</v>
      </c>
      <c r="AGJ13" s="50">
        <f t="shared" si="1356"/>
        <v>0</v>
      </c>
      <c r="AGK13" s="50">
        <f t="shared" si="1356"/>
        <v>0</v>
      </c>
      <c r="AGL13" s="49">
        <f t="shared" si="1356"/>
        <v>0</v>
      </c>
      <c r="AGM13" s="49">
        <f t="shared" si="1356"/>
        <v>1539.9200370583521</v>
      </c>
      <c r="AGN13" s="49">
        <f t="shared" si="1356"/>
        <v>-1417.3300341082095</v>
      </c>
      <c r="AGO13" s="49">
        <f t="shared" si="1356"/>
        <v>-833.33002005418246</v>
      </c>
      <c r="AGP13" s="49">
        <f t="shared" si="1356"/>
        <v>6732.420162016464</v>
      </c>
      <c r="AGQ13" s="49"/>
      <c r="AGR13" s="49">
        <f>SUM(AGR8:AGR11)</f>
        <v>1252639.4399139241</v>
      </c>
      <c r="AGS13" s="55">
        <f>SUM(AGS8:AGS11)</f>
        <v>1.0000000239494296</v>
      </c>
      <c r="AGT13" s="53">
        <f t="shared" ref="AGT13" si="1357">SUM(AGT8:AGT11)</f>
        <v>0.99999999999999989</v>
      </c>
      <c r="AGU13" s="50">
        <f>SUM(AGU8:AGU11)</f>
        <v>2177.8400521580256</v>
      </c>
      <c r="AGV13" s="50">
        <f t="shared" ref="AGV13:AHC13" si="1358">SUM(AGV8:AGV11)</f>
        <v>0</v>
      </c>
      <c r="AGW13" s="50">
        <f t="shared" si="1358"/>
        <v>0</v>
      </c>
      <c r="AGX13" s="50">
        <f t="shared" si="1358"/>
        <v>0</v>
      </c>
      <c r="AGY13" s="49">
        <f t="shared" si="1358"/>
        <v>-4534.8401086068316</v>
      </c>
      <c r="AGZ13" s="49">
        <f t="shared" si="1358"/>
        <v>2340.9800560651356</v>
      </c>
      <c r="AHA13" s="49">
        <f t="shared" si="1358"/>
        <v>3702.0600886622251</v>
      </c>
      <c r="AHB13" s="49">
        <f t="shared" si="1358"/>
        <v>-834.76001999202572</v>
      </c>
      <c r="AHC13" s="49">
        <f t="shared" si="1358"/>
        <v>-1330.8500318730985</v>
      </c>
      <c r="AHD13" s="49"/>
      <c r="AHE13" s="49">
        <f>SUM(AHE8:AHE11)</f>
        <v>1254159.8699503376</v>
      </c>
      <c r="AHF13" s="55">
        <f>SUM(AHF8:AHF11)</f>
        <v>1.0000000239203952</v>
      </c>
      <c r="AHG13" s="53">
        <f t="shared" ref="AHG13" si="1359">SUM(AHG8:AHG11)</f>
        <v>0.99999999999999989</v>
      </c>
      <c r="AHH13" s="50">
        <f>SUM(AHH8:AHH11)</f>
        <v>1525.3900364879319</v>
      </c>
      <c r="AHI13" s="50">
        <f t="shared" ref="AHI13:AHP13" si="1360">SUM(AHI8:AHI11)</f>
        <v>0</v>
      </c>
      <c r="AHJ13" s="50">
        <f t="shared" si="1360"/>
        <v>0</v>
      </c>
      <c r="AHK13" s="50">
        <f t="shared" si="1360"/>
        <v>0</v>
      </c>
      <c r="AHL13" s="49">
        <f t="shared" si="1360"/>
        <v>-1525.3900364879316</v>
      </c>
      <c r="AHM13" s="49">
        <f t="shared" si="1360"/>
        <v>1362.2500325855583</v>
      </c>
      <c r="AHN13" s="49">
        <f t="shared" si="1360"/>
        <v>-0.40000000956815818</v>
      </c>
      <c r="AHO13" s="49">
        <f t="shared" si="1360"/>
        <v>-835.78001999218804</v>
      </c>
      <c r="AHP13" s="49">
        <f t="shared" si="1360"/>
        <v>-21321.890510028039</v>
      </c>
      <c r="AHQ13" s="49"/>
      <c r="AHR13" s="49">
        <f>SUM(AHR8:AHR11)</f>
        <v>1233364.0494528932</v>
      </c>
      <c r="AHS13" s="55">
        <f>SUM(AHS8:AHS11)</f>
        <v>1.0000000243237186</v>
      </c>
      <c r="AHT13" s="53">
        <f t="shared" ref="AHT13" si="1361">SUM(AHT8:AHT11)</f>
        <v>1</v>
      </c>
      <c r="AHU13" s="50">
        <f>SUM(AHU8:AHU11)</f>
        <v>2184.2900531300556</v>
      </c>
      <c r="AHV13" s="50">
        <f t="shared" ref="AHV13:AIC13" si="1362">SUM(AHV8:AHV11)</f>
        <v>0</v>
      </c>
      <c r="AHW13" s="50">
        <f t="shared" si="1362"/>
        <v>-12502.69</v>
      </c>
      <c r="AHX13" s="50">
        <f t="shared" si="1362"/>
        <v>-5614</v>
      </c>
      <c r="AHY13" s="49">
        <f t="shared" si="1362"/>
        <v>-1300.1700316249692</v>
      </c>
      <c r="AHZ13" s="49">
        <f t="shared" si="1362"/>
        <v>1289.8600313741917</v>
      </c>
      <c r="AIA13" s="49">
        <f t="shared" si="1362"/>
        <v>10057.350244632151</v>
      </c>
      <c r="AIB13" s="49">
        <f t="shared" si="1362"/>
        <v>-833.33002026968438</v>
      </c>
      <c r="AIC13" s="49">
        <f t="shared" si="1362"/>
        <v>2018.9900491093449</v>
      </c>
      <c r="AID13" s="49"/>
      <c r="AIE13" s="49">
        <f>SUM(AIE8:AIE11)</f>
        <v>1228664.3497792443</v>
      </c>
      <c r="AIF13" s="55">
        <f>SUM(AIF8:AIF11)</f>
        <v>1.0000000244167579</v>
      </c>
      <c r="AIG13" s="53">
        <f t="shared" ref="AIG13" si="1363">SUM(AIG8:AIG11)</f>
        <v>1</v>
      </c>
      <c r="AIH13" s="50">
        <f>SUM(AIH8:AIH11)</f>
        <v>5856.2501429906397</v>
      </c>
      <c r="AII13" s="50">
        <f t="shared" ref="AII13:AIP13" si="1364">SUM(AII8:AII11)</f>
        <v>0</v>
      </c>
      <c r="AIJ13" s="50">
        <f t="shared" si="1364"/>
        <v>0</v>
      </c>
      <c r="AIK13" s="50">
        <f t="shared" si="1364"/>
        <v>-60000</v>
      </c>
      <c r="AIL13" s="49">
        <f t="shared" si="1364"/>
        <v>-5857.250143015056</v>
      </c>
      <c r="AIM13" s="49">
        <f t="shared" si="1364"/>
        <v>5963.3901456066505</v>
      </c>
      <c r="AIN13" s="49">
        <f t="shared" si="1364"/>
        <v>10606.280258970972</v>
      </c>
      <c r="AIO13" s="49">
        <f t="shared" si="1364"/>
        <v>-833.33002034721687</v>
      </c>
      <c r="AIP13" s="49">
        <f t="shared" si="1364"/>
        <v>-4468.1601090979811</v>
      </c>
      <c r="AIQ13" s="49"/>
      <c r="AIR13" s="49">
        <f>SUM(AIR8:AIR11)</f>
        <v>1179931.5300543525</v>
      </c>
      <c r="AIS13" s="55">
        <f>SUM(AIS8:AIS11)</f>
        <v>1.0000000254252039</v>
      </c>
      <c r="AIT13" s="53">
        <f t="shared" ref="AIT13" si="1365">SUM(AIT8:AIT11)</f>
        <v>1</v>
      </c>
      <c r="AIU13" s="50">
        <f>SUM(AIU8:AIU11)</f>
        <v>0</v>
      </c>
      <c r="AIV13" s="50">
        <f t="shared" ref="AIV13:AJC13" si="1366">SUM(AIV8:AIV11)</f>
        <v>0</v>
      </c>
      <c r="AIW13" s="50">
        <f t="shared" si="1366"/>
        <v>0</v>
      </c>
      <c r="AIX13" s="50">
        <f t="shared" si="1366"/>
        <v>0</v>
      </c>
      <c r="AIY13" s="49">
        <f t="shared" si="1366"/>
        <v>0</v>
      </c>
      <c r="AIZ13" s="49">
        <f t="shared" si="1366"/>
        <v>1567.1600398453631</v>
      </c>
      <c r="AJA13" s="49">
        <f t="shared" si="1366"/>
        <v>533.27001355849859</v>
      </c>
      <c r="AJB13" s="49">
        <f t="shared" si="1366"/>
        <v>-833.33002118758532</v>
      </c>
      <c r="AJC13" s="49">
        <f t="shared" si="1366"/>
        <v>17847.790453783702</v>
      </c>
      <c r="AJD13" s="49"/>
      <c r="AJE13" s="49">
        <f>SUM(AJE8:AJE11)</f>
        <v>1199046.4205403524</v>
      </c>
      <c r="AJF13" s="55">
        <f>SUM(AJF8:AJF11)</f>
        <v>1.0000000250198822</v>
      </c>
      <c r="AJG13" s="53">
        <f t="shared" ref="AJG13" si="1367">SUM(AJG8:AJG11)</f>
        <v>1</v>
      </c>
      <c r="AJH13" s="50">
        <f>SUM(AJH8:AJH11)</f>
        <v>0</v>
      </c>
      <c r="AJI13" s="50">
        <f t="shared" ref="AJI13:AJP13" si="1368">SUM(AJI8:AJI11)</f>
        <v>0</v>
      </c>
      <c r="AJJ13" s="50">
        <f t="shared" si="1368"/>
        <v>-8502.69</v>
      </c>
      <c r="AJK13" s="50">
        <f t="shared" si="1368"/>
        <v>-70000</v>
      </c>
      <c r="AJL13" s="49">
        <f t="shared" si="1368"/>
        <v>0</v>
      </c>
      <c r="AJM13" s="49">
        <f t="shared" si="1368"/>
        <v>1151.6000288128962</v>
      </c>
      <c r="AJN13" s="49">
        <f t="shared" si="1368"/>
        <v>44655.501117275337</v>
      </c>
      <c r="AJO13" s="49">
        <f t="shared" si="1368"/>
        <v>-833.33002084981842</v>
      </c>
      <c r="AJP13" s="49">
        <f t="shared" si="1368"/>
        <v>-18394.200460220716</v>
      </c>
      <c r="AJQ13" s="49"/>
      <c r="AJR13" s="49">
        <f>SUM(AJR8:AJR11)</f>
        <v>1147123.3012053701</v>
      </c>
      <c r="AJS13" s="55">
        <f>SUM(AJS8:AJS11)</f>
        <v>1.0000000261523763</v>
      </c>
      <c r="AJT13" s="53">
        <f t="shared" ref="AJT13" si="1369">SUM(AJT8:AJT11)</f>
        <v>1</v>
      </c>
      <c r="AJU13" s="50">
        <f>SUM(AJU8:AJU11)</f>
        <v>2353.4100615472635</v>
      </c>
      <c r="AJV13" s="50">
        <f t="shared" ref="AJV13:AKC13" si="1370">SUM(AJV8:AJV11)</f>
        <v>0</v>
      </c>
      <c r="AJW13" s="50">
        <f t="shared" si="1370"/>
        <v>0</v>
      </c>
      <c r="AJX13" s="50">
        <f t="shared" si="1370"/>
        <v>-2354.41</v>
      </c>
      <c r="AJY13" s="49">
        <f t="shared" si="1370"/>
        <v>0</v>
      </c>
      <c r="AJZ13" s="49">
        <f t="shared" si="1370"/>
        <v>2353.4100615472635</v>
      </c>
      <c r="AKA13" s="49">
        <f t="shared" si="1370"/>
        <v>2452.9300641499481</v>
      </c>
      <c r="AKB13" s="49">
        <f t="shared" si="1370"/>
        <v>-833.33002179355969</v>
      </c>
      <c r="AKC13" s="49">
        <f t="shared" si="1370"/>
        <v>2879.5600753073359</v>
      </c>
      <c r="AKD13" s="49"/>
      <c r="AKE13" s="49">
        <f>SUM(AKE8:AKE11)</f>
        <v>1153974.8714461285</v>
      </c>
      <c r="AKF13" s="55">
        <f>SUM(AKF8:AKF11)</f>
        <v>1.0000000259970998</v>
      </c>
      <c r="AKG13" s="53">
        <f t="shared" ref="AKG13" si="1371">SUM(AKG8:AKG11)</f>
        <v>1</v>
      </c>
      <c r="AKH13" s="50">
        <f>SUM(AKH8:AKH11)</f>
        <v>1379.2900358575398</v>
      </c>
      <c r="AKI13" s="50">
        <f t="shared" ref="AKI13:AKP13" si="1372">SUM(AKI8:AKI11)</f>
        <v>0</v>
      </c>
      <c r="AKJ13" s="50">
        <f t="shared" si="1372"/>
        <v>0</v>
      </c>
      <c r="AKK13" s="50">
        <f t="shared" si="1372"/>
        <v>0</v>
      </c>
      <c r="AKL13" s="49">
        <f t="shared" si="1372"/>
        <v>-1386.0400360330202</v>
      </c>
      <c r="AKM13" s="49">
        <f t="shared" si="1372"/>
        <v>1387.0400360590174</v>
      </c>
      <c r="AKN13" s="49">
        <f t="shared" si="1372"/>
        <v>30.680000797591021</v>
      </c>
      <c r="AKO13" s="49">
        <f t="shared" si="1372"/>
        <v>-833.33002166416338</v>
      </c>
      <c r="AKP13" s="49">
        <f t="shared" si="1372"/>
        <v>13921.330361914206</v>
      </c>
      <c r="AKQ13" s="49"/>
      <c r="AKR13" s="49">
        <f>SUM(AKR8:AKR11)</f>
        <v>1168473.8418230596</v>
      </c>
      <c r="AKS13" s="55">
        <f>SUM(AKS8:AKS11)</f>
        <v>1.0000000256745156</v>
      </c>
      <c r="AKT13" s="53">
        <f t="shared" ref="AKT13" si="1373">SUM(AKT8:AKT11)</f>
        <v>0.99999999999999978</v>
      </c>
      <c r="AKU13" s="50">
        <f>SUM(AKU8:AKU11)</f>
        <v>0</v>
      </c>
      <c r="AKV13" s="50">
        <f t="shared" ref="AKV13:ALC13" si="1374">SUM(AKV8:AKV11)</f>
        <v>0</v>
      </c>
      <c r="AKW13" s="50">
        <f t="shared" si="1374"/>
        <v>0</v>
      </c>
      <c r="AKX13" s="50">
        <f t="shared" si="1374"/>
        <v>0</v>
      </c>
      <c r="AKY13" s="49">
        <f t="shared" si="1374"/>
        <v>0</v>
      </c>
      <c r="AKZ13" s="49">
        <f t="shared" si="1374"/>
        <v>1243.2500319198411</v>
      </c>
      <c r="ALA13" s="49">
        <f t="shared" si="1374"/>
        <v>0</v>
      </c>
      <c r="ALB13" s="49">
        <f t="shared" si="1374"/>
        <v>-833.33002139534403</v>
      </c>
      <c r="ALC13" s="49">
        <f t="shared" si="1374"/>
        <v>11613.260298164825</v>
      </c>
      <c r="ALD13" s="49"/>
      <c r="ALE13" s="49">
        <f>SUM(ALE8:ALE11)</f>
        <v>1180497.0221317487</v>
      </c>
      <c r="ALF13" s="55">
        <f>SUM(ALF8:ALF11)</f>
        <v>1.000000025413025</v>
      </c>
      <c r="ALG13" s="53">
        <f t="shared" ref="ALG13" si="1375">SUM(ALG8:ALG11)</f>
        <v>1</v>
      </c>
      <c r="ALH13" s="50">
        <f>SUM(ALH8:ALH11)</f>
        <v>2984.9400758563547</v>
      </c>
      <c r="ALI13" s="50">
        <f t="shared" ref="ALI13:ALP13" si="1376">SUM(ALI8:ALI11)</f>
        <v>0</v>
      </c>
      <c r="ALJ13" s="50">
        <f t="shared" si="1376"/>
        <v>0</v>
      </c>
      <c r="ALK13" s="50">
        <f t="shared" si="1376"/>
        <v>0</v>
      </c>
      <c r="ALL13" s="49">
        <f t="shared" si="1376"/>
        <v>-2985.9400758817669</v>
      </c>
      <c r="ALM13" s="49">
        <f t="shared" si="1376"/>
        <v>3103.2900788639859</v>
      </c>
      <c r="ALN13" s="49">
        <f t="shared" si="1376"/>
        <v>0</v>
      </c>
      <c r="ALO13" s="49">
        <f t="shared" si="1376"/>
        <v>-1083.330027530692</v>
      </c>
      <c r="ALP13" s="49">
        <f t="shared" si="1376"/>
        <v>4968.5301262653766</v>
      </c>
      <c r="ALQ13" s="49"/>
      <c r="ALR13" s="49">
        <f>SUM(ALR8:ALR11)</f>
        <v>1187484.5107090028</v>
      </c>
      <c r="ALS13" s="55">
        <f>SUM(ALS8:ALS11)</f>
        <v>1.0000000084211624</v>
      </c>
      <c r="ALT13" s="53">
        <f t="shared" ref="ALT13" si="1377">SUM(ALT8:ALT11)</f>
        <v>1</v>
      </c>
      <c r="ALU13" s="50">
        <f>SUM(ALU8:ALU11)</f>
        <v>1558.510013124466</v>
      </c>
      <c r="ALV13" s="50">
        <f t="shared" ref="ALV13:AMC13" si="1378">SUM(ALV8:ALV11)</f>
        <v>0</v>
      </c>
      <c r="ALW13" s="50">
        <f t="shared" si="1378"/>
        <v>0</v>
      </c>
      <c r="ALX13" s="50">
        <f t="shared" si="1378"/>
        <v>0</v>
      </c>
      <c r="ALY13" s="49">
        <f t="shared" si="1378"/>
        <v>-1565.2600131813085</v>
      </c>
      <c r="ALZ13" s="49">
        <f t="shared" si="1378"/>
        <v>1447.9100121930851</v>
      </c>
      <c r="AMA13" s="49">
        <f t="shared" si="1378"/>
        <v>-4706.5700396347902</v>
      </c>
      <c r="AMB13" s="49">
        <f t="shared" si="1378"/>
        <v>-833.33000701760739</v>
      </c>
      <c r="AMC13" s="49">
        <f t="shared" si="1378"/>
        <v>22300.59018779689</v>
      </c>
      <c r="AMD13" s="49"/>
      <c r="AME13" s="49">
        <f>SUM(AME8:AME11)</f>
        <v>1205686.3608622835</v>
      </c>
      <c r="AMF13" s="55">
        <f>SUM(AMF8:AMF11)</f>
        <v>1.000000008294031</v>
      </c>
      <c r="AMG13" s="53">
        <f t="shared" ref="AMG13" si="1379">SUM(AMG8:AMG11)</f>
        <v>1</v>
      </c>
      <c r="AMH13" s="50">
        <f>SUM(AMH8:AMH11)</f>
        <v>0</v>
      </c>
      <c r="AMI13" s="50">
        <f t="shared" ref="AMI13:AMP13" si="1380">SUM(AMI8:AMI11)</f>
        <v>0</v>
      </c>
      <c r="AMJ13" s="50">
        <f t="shared" si="1380"/>
        <v>-13502.69</v>
      </c>
      <c r="AMK13" s="50">
        <f t="shared" si="1380"/>
        <v>13502.69</v>
      </c>
      <c r="AML13" s="49">
        <f t="shared" si="1380"/>
        <v>1300.0000107822402</v>
      </c>
      <c r="AMM13" s="49">
        <f t="shared" si="1380"/>
        <v>1298.350010768555</v>
      </c>
      <c r="AMN13" s="49">
        <f t="shared" si="1380"/>
        <v>-1181.490009799315</v>
      </c>
      <c r="AMO13" s="49">
        <f t="shared" si="1380"/>
        <v>-833.33000691166478</v>
      </c>
      <c r="AMP13" s="49">
        <f t="shared" si="1380"/>
        <v>5128.8800425390909</v>
      </c>
      <c r="AMQ13" s="49"/>
      <c r="AMR13" s="49">
        <f>SUM(AMR8:AMR11)</f>
        <v>1211398.7709096624</v>
      </c>
      <c r="AMS13" s="55">
        <f>SUM(AMS8:AMS11)</f>
        <v>1.0000000082549201</v>
      </c>
      <c r="AMT13" s="53">
        <f t="shared" ref="AMT13" si="1381">SUM(AMT8:AMT11)</f>
        <v>1</v>
      </c>
      <c r="AMU13" s="50">
        <f>SUM(AMU8:AMU11)</f>
        <v>2568.1800212001208</v>
      </c>
      <c r="AMV13" s="50">
        <f t="shared" ref="AMV13:ANC13" si="1382">SUM(AMV8:AMV11)</f>
        <v>0</v>
      </c>
      <c r="AMW13" s="50">
        <f t="shared" si="1382"/>
        <v>0</v>
      </c>
      <c r="AMX13" s="50">
        <f t="shared" si="1382"/>
        <v>0</v>
      </c>
      <c r="AMY13" s="49">
        <f t="shared" si="1382"/>
        <v>-2569.1800212083754</v>
      </c>
      <c r="AMZ13" s="49">
        <f t="shared" si="1382"/>
        <v>2831.5200233739711</v>
      </c>
      <c r="ANA13" s="49">
        <f t="shared" si="1382"/>
        <v>20317.130167716292</v>
      </c>
      <c r="ANB13" s="49">
        <f t="shared" si="1382"/>
        <v>-833.33000687907258</v>
      </c>
      <c r="ANC13" s="49">
        <f t="shared" si="1382"/>
        <v>-7432.9900613587388</v>
      </c>
      <c r="AND13" s="49"/>
      <c r="ANE13" s="49">
        <f>SUM(ANE8:ANE11)</f>
        <v>1226280.1010325067</v>
      </c>
      <c r="ANF13" s="55">
        <f>SUM(ANF8:ANF11)</f>
        <v>1.0000000081547438</v>
      </c>
      <c r="ANG13" s="53">
        <f t="shared" ref="ANG13" si="1383">SUM(ANG8:ANG11)</f>
        <v>0.99999999999999989</v>
      </c>
      <c r="ANH13" s="50">
        <f>SUM(ANH8:ANH11)</f>
        <v>1548.8100126301485</v>
      </c>
      <c r="ANI13" s="50">
        <f t="shared" ref="ANI13:ANP13" si="1384">SUM(ANI8:ANI11)</f>
        <v>0</v>
      </c>
      <c r="ANJ13" s="50">
        <f t="shared" si="1384"/>
        <v>0</v>
      </c>
      <c r="ANK13" s="50">
        <f t="shared" si="1384"/>
        <v>0</v>
      </c>
      <c r="ANL13" s="49">
        <f t="shared" si="1384"/>
        <v>-1555.5600126851934</v>
      </c>
      <c r="ANM13" s="49">
        <f t="shared" si="1384"/>
        <v>1293.2200105458778</v>
      </c>
      <c r="ANN13" s="49">
        <f t="shared" si="1384"/>
        <v>-603.46000492106157</v>
      </c>
      <c r="ANO13" s="49">
        <f t="shared" si="1384"/>
        <v>-833.33000679559268</v>
      </c>
      <c r="ANP13" s="49">
        <f t="shared" si="1384"/>
        <v>17481.890142560329</v>
      </c>
      <c r="ANQ13" s="49"/>
      <c r="ANR13" s="49">
        <f>SUM(ANR8:ANR11)</f>
        <v>1243611.671173841</v>
      </c>
      <c r="ANS13" s="55">
        <f>SUM(ANS8:ANS11)</f>
        <v>1.0000000080410956</v>
      </c>
      <c r="ANT13" s="53">
        <f t="shared" ref="ANT13" si="1385">SUM(ANT8:ANT11)</f>
        <v>1</v>
      </c>
      <c r="ANU13" s="50">
        <f>SUM(ANU8:ANU11)</f>
        <v>1128.3900090734919</v>
      </c>
      <c r="ANV13" s="50">
        <f t="shared" ref="ANV13:AOC13" si="1386">SUM(ANV8:ANV11)</f>
        <v>2557</v>
      </c>
      <c r="ANW13" s="50">
        <f t="shared" si="1386"/>
        <v>-13497.7</v>
      </c>
      <c r="ANX13" s="50">
        <f t="shared" si="1386"/>
        <v>0</v>
      </c>
      <c r="ANY13" s="49">
        <f t="shared" si="1386"/>
        <v>-1128.3900090734919</v>
      </c>
      <c r="ANZ13" s="49">
        <f t="shared" si="1386"/>
        <v>1128.3900090734919</v>
      </c>
      <c r="AOA13" s="49">
        <f t="shared" si="1386"/>
        <v>22520.420181088844</v>
      </c>
      <c r="AOB13" s="49">
        <f t="shared" si="1386"/>
        <v>-833.33000670088609</v>
      </c>
      <c r="AOC13" s="49">
        <f t="shared" si="1386"/>
        <v>-4665.0100375117918</v>
      </c>
      <c r="AOD13" s="49"/>
      <c r="AOE13" s="49">
        <f>SUM(AOE8:AOE11)</f>
        <v>1250821.4413197907</v>
      </c>
      <c r="AOF13" s="55">
        <f>SUM(AOF8:AOF11)</f>
        <v>1.0000000079947462</v>
      </c>
      <c r="AOG13" s="53">
        <f t="shared" ref="AOG13" si="1387">SUM(AOG8:AOG11)</f>
        <v>0.99999999999999989</v>
      </c>
      <c r="AOH13" s="50">
        <f>SUM(AOH8:AOH11)</f>
        <v>6312.3300504654753</v>
      </c>
      <c r="AOI13" s="50">
        <f t="shared" ref="AOI13:AOP13" si="1388">SUM(AOI8:AOI11)</f>
        <v>0</v>
      </c>
      <c r="AOJ13" s="50">
        <f t="shared" si="1388"/>
        <v>0</v>
      </c>
      <c r="AOK13" s="50">
        <f t="shared" si="1388"/>
        <v>0</v>
      </c>
      <c r="AOL13" s="49">
        <f t="shared" si="1388"/>
        <v>-6312.9800504706727</v>
      </c>
      <c r="AOM13" s="49">
        <f t="shared" si="1388"/>
        <v>6312.9800504706727</v>
      </c>
      <c r="AON13" s="49">
        <f t="shared" si="1388"/>
        <v>30927.280247255752</v>
      </c>
      <c r="AOO13" s="49">
        <f t="shared" si="1388"/>
        <v>-833.54000666394074</v>
      </c>
      <c r="AOP13" s="49">
        <f t="shared" si="1388"/>
        <v>-30070.140240403136</v>
      </c>
      <c r="AOQ13" s="49"/>
      <c r="AOR13" s="49">
        <f>SUM(AOR8:AOR11)</f>
        <v>1257157.3713704445</v>
      </c>
      <c r="AOS13" s="55">
        <f>SUM(AOS8:AOS11)</f>
        <v>1.0000000079544538</v>
      </c>
      <c r="AOT13" s="53">
        <f t="shared" ref="AOT13" si="1389">SUM(AOT8:AOT11)</f>
        <v>1</v>
      </c>
      <c r="AOU13" s="50">
        <f>SUM(AOU8:AOU11)</f>
        <v>2065.8700164328675</v>
      </c>
      <c r="AOV13" s="50">
        <f t="shared" ref="AOV13:APC13" si="1390">SUM(AOV8:AOV11)</f>
        <v>-3775.63</v>
      </c>
      <c r="AOW13" s="50">
        <f t="shared" si="1390"/>
        <v>0</v>
      </c>
      <c r="AOX13" s="50">
        <f t="shared" si="1390"/>
        <v>0</v>
      </c>
      <c r="AOY13" s="49">
        <f t="shared" si="1390"/>
        <v>-2072.8900164887077</v>
      </c>
      <c r="AOZ13" s="49">
        <f t="shared" si="1390"/>
        <v>2098.7400166943303</v>
      </c>
      <c r="APA13" s="49">
        <f t="shared" si="1390"/>
        <v>0</v>
      </c>
      <c r="APB13" s="49">
        <f t="shared" si="1390"/>
        <v>-837.77000666400261</v>
      </c>
      <c r="APC13" s="49">
        <f t="shared" si="1390"/>
        <v>38501.860306261267</v>
      </c>
      <c r="APD13" s="49"/>
      <c r="APE13" s="49">
        <f>SUM(APE8:APE11)</f>
        <v>1293137.5516866804</v>
      </c>
      <c r="APF13" s="55">
        <f>SUM(APF8:APF11)</f>
        <v>1.0000000077331295</v>
      </c>
      <c r="APG13" s="53">
        <f t="shared" ref="APG13" si="1391">SUM(APG8:APG11)</f>
        <v>1.0000000000000002</v>
      </c>
      <c r="APH13" s="50">
        <f>SUM(APH8:APH11)</f>
        <v>1219.8800094334902</v>
      </c>
      <c r="API13" s="50">
        <f t="shared" ref="API13:APP13" si="1392">SUM(API8:API11)</f>
        <v>0</v>
      </c>
      <c r="APJ13" s="50">
        <f t="shared" si="1392"/>
        <v>0</v>
      </c>
      <c r="APK13" s="50">
        <f t="shared" si="1392"/>
        <v>-1441</v>
      </c>
      <c r="APL13" s="49">
        <f t="shared" si="1392"/>
        <v>-1219.8800094334899</v>
      </c>
      <c r="APM13" s="49">
        <f t="shared" si="1392"/>
        <v>1197.1200092574838</v>
      </c>
      <c r="APN13" s="49">
        <f t="shared" si="1392"/>
        <v>-2402.4300185783018</v>
      </c>
      <c r="APO13" s="49">
        <f t="shared" si="1392"/>
        <v>-861.74000666394704</v>
      </c>
      <c r="APP13" s="49">
        <f t="shared" si="1392"/>
        <v>-37250.810288065339</v>
      </c>
      <c r="APQ13" s="49"/>
      <c r="APR13" s="49">
        <f>SUM(APR8:APR11)</f>
        <v>1252378.6913826305</v>
      </c>
      <c r="APS13" s="55">
        <f>SUM(APS8:APS11)</f>
        <v>1.0000000079848053</v>
      </c>
      <c r="APT13" s="53">
        <f t="shared" ref="APT13" si="1393">SUM(APT8:APT11)</f>
        <v>1</v>
      </c>
      <c r="APU13" s="50">
        <f>SUM(APU8:APU11)</f>
        <v>2449.180019556225</v>
      </c>
      <c r="APV13" s="50">
        <f t="shared" ref="APV13:AQC13" si="1394">SUM(APV8:APV11)</f>
        <v>0</v>
      </c>
      <c r="APW13" s="50">
        <f t="shared" si="1394"/>
        <v>0</v>
      </c>
      <c r="APX13" s="50">
        <f t="shared" si="1394"/>
        <v>0</v>
      </c>
      <c r="APY13" s="49">
        <f t="shared" si="1394"/>
        <v>-2449.8300195614156</v>
      </c>
      <c r="APZ13" s="49">
        <f t="shared" si="1394"/>
        <v>2446.7400195367422</v>
      </c>
      <c r="AQA13" s="49">
        <f t="shared" si="1394"/>
        <v>6005.3800479517895</v>
      </c>
      <c r="AQB13" s="49">
        <f t="shared" si="1394"/>
        <v>-834.58000666395878</v>
      </c>
      <c r="AQC13" s="49">
        <f t="shared" si="1394"/>
        <v>-18443.140147264879</v>
      </c>
      <c r="AQD13" s="49"/>
      <c r="AQE13" s="49">
        <f>SUM(AQE8:AQE11)</f>
        <v>1241552.4412961849</v>
      </c>
      <c r="AQF13" s="55">
        <f>SUM(AQF8:AQF11)</f>
        <v>1.0000000080544322</v>
      </c>
      <c r="AQG13" s="53">
        <f t="shared" ref="AQG13" si="1395">SUM(AQG8:AQG11)</f>
        <v>1</v>
      </c>
      <c r="AQH13" s="50">
        <f>SUM(AQH8:AQH11)</f>
        <v>1540.7000124094641</v>
      </c>
      <c r="AQI13" s="50">
        <f t="shared" ref="AQI13:AQP13" si="1396">SUM(AQI8:AQI11)</f>
        <v>0</v>
      </c>
      <c r="AQJ13" s="50">
        <f t="shared" si="1396"/>
        <v>0</v>
      </c>
      <c r="AQK13" s="50">
        <f t="shared" si="1396"/>
        <v>0</v>
      </c>
      <c r="AQL13" s="49">
        <f t="shared" si="1396"/>
        <v>-1547.720012466006</v>
      </c>
      <c r="AQM13" s="49">
        <f t="shared" si="1396"/>
        <v>1608.0700129520908</v>
      </c>
      <c r="AQN13" s="49">
        <f t="shared" si="1396"/>
        <v>1537.7000123853004</v>
      </c>
      <c r="AQO13" s="49">
        <f t="shared" si="1396"/>
        <v>-833.33000671200011</v>
      </c>
      <c r="AQP13" s="49">
        <f t="shared" si="1396"/>
        <v>-22.260000179291669</v>
      </c>
      <c r="AQQ13" s="49"/>
      <c r="AQR13" s="49">
        <f>SUM(AQR8:AQR11)</f>
        <v>1243835.6013145747</v>
      </c>
      <c r="AQS13" s="55">
        <f>SUM(AQS8:AQS11)</f>
        <v>1.0000000080396476</v>
      </c>
      <c r="AQT13" s="53">
        <f t="shared" ref="AQT13" si="1397">SUM(AQT8:AQT11)</f>
        <v>0.99999999999999978</v>
      </c>
      <c r="AQU13" s="50">
        <f>SUM(AQU8:AQU11)</f>
        <v>1364.1900109676069</v>
      </c>
      <c r="AQV13" s="50">
        <f t="shared" ref="AQV13:ARC13" si="1398">SUM(AQV8:AQV11)</f>
        <v>0</v>
      </c>
      <c r="AQW13" s="50">
        <f t="shared" si="1398"/>
        <v>0</v>
      </c>
      <c r="AQX13" s="50">
        <f t="shared" si="1398"/>
        <v>0</v>
      </c>
      <c r="AQY13" s="49">
        <f t="shared" si="1398"/>
        <v>-1369.9100110135937</v>
      </c>
      <c r="AQZ13" s="49">
        <f t="shared" si="1398"/>
        <v>1369.5400110106186</v>
      </c>
      <c r="ARA13" s="49">
        <f t="shared" si="1398"/>
        <v>373.38000300184365</v>
      </c>
      <c r="ARB13" s="49">
        <f t="shared" si="1398"/>
        <v>-833.33000669967953</v>
      </c>
      <c r="ARC13" s="49">
        <f t="shared" si="1398"/>
        <v>9174.2900737580585</v>
      </c>
      <c r="ARD13" s="49"/>
      <c r="ARE13" s="49">
        <f>SUM(ARE8:ARE11)</f>
        <v>1253913.7613955992</v>
      </c>
      <c r="ARF13" s="55">
        <f>SUM(ARF8:ARF11)</f>
        <v>1.0000000079750302</v>
      </c>
      <c r="ARG13" s="53">
        <f t="shared" ref="ARG13" si="1399">SUM(ARG8:ARG11)</f>
        <v>1</v>
      </c>
      <c r="ARH13" s="50">
        <f>SUM(ARH8:ARH11)</f>
        <v>4278.4600341208479</v>
      </c>
      <c r="ARI13" s="50">
        <f t="shared" ref="ARI13:ARP13" si="1400">SUM(ARI8:ARI11)</f>
        <v>0</v>
      </c>
      <c r="ARJ13" s="50">
        <f t="shared" si="1400"/>
        <v>0</v>
      </c>
      <c r="ARK13" s="50">
        <f t="shared" si="1400"/>
        <v>20000</v>
      </c>
      <c r="ARL13" s="49">
        <f t="shared" si="1400"/>
        <v>-3272.2300260961329</v>
      </c>
      <c r="ARM13" s="49">
        <f t="shared" si="1400"/>
        <v>3269.5000260743604</v>
      </c>
      <c r="ARN13" s="49">
        <f t="shared" si="1400"/>
        <v>2013.3200160562878</v>
      </c>
      <c r="ARO13" s="49">
        <f t="shared" si="1400"/>
        <v>-1085.6100086577724</v>
      </c>
      <c r="ARP13" s="49">
        <f t="shared" si="1400"/>
        <v>-6116.95004878286</v>
      </c>
      <c r="ARQ13" s="49"/>
      <c r="ARR13" s="49">
        <f>SUM(ARR8:ARR11)</f>
        <v>1273000.2513883139</v>
      </c>
      <c r="ARS13" s="55">
        <f>SUM(ARS8:ARS11)</f>
        <v>1.0000000078554578</v>
      </c>
      <c r="ART13" s="53">
        <f t="shared" ref="ART13" si="1401">SUM(ART8:ART11)</f>
        <v>1</v>
      </c>
      <c r="ARU13" s="50">
        <f>SUM(ARU8:ARU11)</f>
        <v>1865.6700146556923</v>
      </c>
      <c r="ARV13" s="50">
        <f t="shared" ref="ARV13:ASC13" si="1402">SUM(ARV8:ARV11)</f>
        <v>0</v>
      </c>
      <c r="ARW13" s="50">
        <f t="shared" si="1402"/>
        <v>0</v>
      </c>
      <c r="ARX13" s="50">
        <f t="shared" si="1402"/>
        <v>20000</v>
      </c>
      <c r="ARY13" s="49">
        <f t="shared" si="1402"/>
        <v>-2877.0200226003094</v>
      </c>
      <c r="ARZ13" s="49">
        <f t="shared" si="1402"/>
        <v>1883.4500147953624</v>
      </c>
      <c r="ASA13" s="49">
        <f t="shared" si="1402"/>
        <v>863.07000677981023</v>
      </c>
      <c r="ASB13" s="49">
        <f t="shared" si="1402"/>
        <v>-848.33000666402074</v>
      </c>
      <c r="ASC13" s="49">
        <f t="shared" si="1402"/>
        <v>27673.850217390765</v>
      </c>
      <c r="ASD13" s="49"/>
      <c r="ASE13" s="49">
        <f>SUM(ASE8:ASE11)</f>
        <v>1321560.9416126714</v>
      </c>
      <c r="ASF13" s="55">
        <f>SUM(ASF8:ASF11)</f>
        <v>1.0000000075668094</v>
      </c>
      <c r="ASG13" s="53">
        <f t="shared" ref="ASG13" si="1403">SUM(ASG8:ASG11)</f>
        <v>1</v>
      </c>
      <c r="ASH13" s="50">
        <f>SUM(ASH8:ASH11)</f>
        <v>1580.1900119569966</v>
      </c>
      <c r="ASI13" s="50">
        <f t="shared" ref="ASI13:ASP13" si="1404">SUM(ASI8:ASI11)</f>
        <v>0</v>
      </c>
      <c r="ASJ13" s="50">
        <f t="shared" si="1404"/>
        <v>0</v>
      </c>
      <c r="ASK13" s="50">
        <f t="shared" si="1404"/>
        <v>115087.4</v>
      </c>
      <c r="ASL13" s="49">
        <f t="shared" si="1404"/>
        <v>-1585.910012000279</v>
      </c>
      <c r="ASM13" s="49">
        <f t="shared" si="1404"/>
        <v>1643.640012437111</v>
      </c>
      <c r="ASN13" s="49">
        <f t="shared" si="1404"/>
        <v>0</v>
      </c>
      <c r="ASO13" s="49">
        <f t="shared" si="1404"/>
        <v>-880.69000666401348</v>
      </c>
      <c r="ASP13" s="49">
        <f t="shared" si="1404"/>
        <v>10651.750080599764</v>
      </c>
      <c r="ASQ13" s="49">
        <f>SUM(ASQ8:ASQ11)</f>
        <v>1448057.3216990009</v>
      </c>
    </row>
    <row r="14" spans="1:1187" x14ac:dyDescent="0.45">
      <c r="FU14" s="8"/>
      <c r="ST14" s="47"/>
      <c r="TG14" s="47"/>
      <c r="TT14" s="47"/>
      <c r="UG14" s="47"/>
      <c r="UT14" s="47"/>
      <c r="VG14" s="47"/>
      <c r="VT14" s="47"/>
      <c r="WG14" s="47"/>
      <c r="WT14" s="47"/>
      <c r="XG14" s="47"/>
      <c r="XT14" s="47"/>
      <c r="YG14" s="47"/>
      <c r="YT14" s="47"/>
      <c r="ZG14" s="47"/>
      <c r="ZT14" s="47"/>
      <c r="AAG14" s="47"/>
      <c r="AAT14" s="47"/>
      <c r="ABG14" s="47"/>
      <c r="ABT14" s="47"/>
      <c r="ACG14" s="47"/>
      <c r="ACT14" s="47"/>
      <c r="ADG14" s="47"/>
      <c r="ADT14" s="47"/>
      <c r="AEG14" s="47"/>
      <c r="AET14" s="47"/>
      <c r="AFG14" s="47"/>
      <c r="AFT14" s="47"/>
      <c r="AGG14" s="47"/>
      <c r="AGT14" s="47"/>
      <c r="AHG14" s="47"/>
      <c r="AHT14" s="47"/>
      <c r="AIG14" s="47"/>
      <c r="AIT14" s="47"/>
      <c r="AJG14" s="47"/>
      <c r="AJT14" s="47"/>
      <c r="AKG14" s="47"/>
      <c r="AKT14" s="47"/>
      <c r="ALG14" s="47"/>
      <c r="ALT14" s="47"/>
      <c r="AMG14" s="47"/>
      <c r="AMT14" s="47"/>
      <c r="ANG14" s="47"/>
      <c r="ANT14" s="47"/>
      <c r="AOG14" s="47"/>
      <c r="AOT14" s="47"/>
      <c r="APG14" s="47"/>
      <c r="APT14" s="47"/>
      <c r="AQG14" s="47"/>
      <c r="AQT14" s="47"/>
      <c r="ARG14" s="47"/>
      <c r="ART14" s="47"/>
      <c r="ASG14" s="47"/>
    </row>
    <row r="15" spans="1:1187" ht="15" customHeight="1" x14ac:dyDescent="0.45">
      <c r="NW15" s="57" t="s">
        <v>106</v>
      </c>
      <c r="NX15" s="1" t="s">
        <v>26</v>
      </c>
      <c r="OB15" s="10">
        <f>OE3-NS3</f>
        <v>16465.94669091329</v>
      </c>
      <c r="OL15" s="65" t="s">
        <v>106</v>
      </c>
      <c r="OM15" s="1" t="s">
        <v>26</v>
      </c>
      <c r="OQ15" s="10"/>
      <c r="OY15" s="65" t="s">
        <v>106</v>
      </c>
      <c r="OZ15" s="1" t="s">
        <v>26</v>
      </c>
      <c r="PD15" s="10">
        <f>PD3-OQ3</f>
        <v>-90994.96971668303</v>
      </c>
      <c r="PL15" s="65" t="s">
        <v>106</v>
      </c>
      <c r="PM15" s="1" t="s">
        <v>26</v>
      </c>
      <c r="PP15" s="10">
        <f>PP3-PD3</f>
        <v>29532.728230517358</v>
      </c>
      <c r="PQ15" s="10"/>
      <c r="PR15" s="10">
        <f>PR3-PD3</f>
        <v>29532.728230517358</v>
      </c>
      <c r="PZ15" s="65" t="s">
        <v>106</v>
      </c>
      <c r="QA15" s="1" t="s">
        <v>26</v>
      </c>
      <c r="QE15" s="10">
        <f>QE3-PR3</f>
        <v>15413.097607191186</v>
      </c>
      <c r="QM15" s="65" t="s">
        <v>106</v>
      </c>
      <c r="QN15" s="1" t="s">
        <v>26</v>
      </c>
      <c r="QR15" s="10"/>
      <c r="QZ15" s="65" t="s">
        <v>106</v>
      </c>
      <c r="RA15" s="1" t="s">
        <v>26</v>
      </c>
      <c r="RE15" s="10"/>
      <c r="RM15" s="65" t="s">
        <v>106</v>
      </c>
      <c r="RN15" s="1" t="s">
        <v>26</v>
      </c>
      <c r="RR15" s="10">
        <f>RR3-RE3</f>
        <v>9152.3383850003593</v>
      </c>
      <c r="RZ15" s="65" t="s">
        <v>106</v>
      </c>
      <c r="SA15" s="1" t="s">
        <v>26</v>
      </c>
      <c r="SE15" s="10">
        <f>SE3-RR3</f>
        <v>-34768.931332735461</v>
      </c>
      <c r="SM15" s="65" t="s">
        <v>106</v>
      </c>
      <c r="SN15" s="1" t="s">
        <v>26</v>
      </c>
      <c r="SR15" s="10">
        <f>SR3-SE3</f>
        <v>-4142.2984216493787</v>
      </c>
      <c r="ST15" s="47"/>
      <c r="SZ15" s="65" t="s">
        <v>106</v>
      </c>
      <c r="TA15" s="1" t="s">
        <v>26</v>
      </c>
      <c r="TE15" s="10">
        <f>TE3-SR3</f>
        <v>6370.6401660580887</v>
      </c>
      <c r="TG15" s="47"/>
      <c r="TM15" s="65" t="s">
        <v>106</v>
      </c>
      <c r="TN15" s="1" t="s">
        <v>26</v>
      </c>
      <c r="TR15" s="10">
        <f>TR3-TE3</f>
        <v>-472.99194044678006</v>
      </c>
      <c r="TT15" s="47"/>
      <c r="TZ15" s="65" t="s">
        <v>106</v>
      </c>
      <c r="UA15" s="1" t="s">
        <v>26</v>
      </c>
      <c r="UE15" s="10">
        <f>UE3-TR3</f>
        <v>-14467.561626447947</v>
      </c>
      <c r="UG15" s="47"/>
      <c r="UM15" s="65" t="s">
        <v>106</v>
      </c>
      <c r="UN15" s="1" t="s">
        <v>26</v>
      </c>
      <c r="UR15" s="10">
        <f>UR3-UE3</f>
        <v>19268.919159226818</v>
      </c>
      <c r="UT15" s="47"/>
      <c r="UZ15" s="65" t="s">
        <v>106</v>
      </c>
      <c r="VA15" s="1" t="s">
        <v>26</v>
      </c>
      <c r="VE15" s="10">
        <f>VE3-UR3</f>
        <v>-16215.950989494217</v>
      </c>
      <c r="VG15" s="47"/>
      <c r="VM15" s="65" t="s">
        <v>106</v>
      </c>
      <c r="VN15" s="1" t="s">
        <v>26</v>
      </c>
      <c r="VR15" s="10">
        <f>VR3-VE3</f>
        <v>9417.8174075385323</v>
      </c>
      <c r="VT15" s="47"/>
      <c r="VZ15" s="65" t="s">
        <v>106</v>
      </c>
      <c r="WA15" s="1" t="s">
        <v>26</v>
      </c>
      <c r="WE15" s="10">
        <f>WE3-VR3</f>
        <v>6751.2460572484415</v>
      </c>
      <c r="WG15" s="47"/>
      <c r="WM15" s="65" t="s">
        <v>106</v>
      </c>
      <c r="WN15" s="1" t="s">
        <v>26</v>
      </c>
      <c r="WR15" s="10">
        <f>WR3-WE3</f>
        <v>-15716.517314071418</v>
      </c>
      <c r="WT15" s="47"/>
      <c r="WZ15" s="65" t="s">
        <v>106</v>
      </c>
      <c r="XA15" s="1" t="s">
        <v>26</v>
      </c>
      <c r="XE15" s="10">
        <f>XE3-WR3</f>
        <v>-7456.1389448766131</v>
      </c>
      <c r="XG15" s="47"/>
      <c r="XM15" s="65" t="s">
        <v>106</v>
      </c>
      <c r="XN15" s="1" t="s">
        <v>26</v>
      </c>
      <c r="XR15" s="10">
        <f>XR3-XE3</f>
        <v>15127.486692910898</v>
      </c>
      <c r="XT15" s="47"/>
      <c r="XZ15" s="65" t="s">
        <v>106</v>
      </c>
      <c r="YA15" s="1" t="s">
        <v>26</v>
      </c>
      <c r="YE15" s="10">
        <f t="shared" ref="YE15:YE23" si="1405">YE3-XR3</f>
        <v>-3908.7673945686547</v>
      </c>
      <c r="YG15" s="47"/>
      <c r="YM15" s="65" t="s">
        <v>106</v>
      </c>
      <c r="YN15" s="1" t="s">
        <v>26</v>
      </c>
      <c r="YR15" s="10">
        <f t="shared" ref="YR15:YR23" si="1406">YR3-YE3</f>
        <v>6195.4611092305277</v>
      </c>
      <c r="YT15" s="47"/>
      <c r="YZ15" s="65" t="s">
        <v>106</v>
      </c>
      <c r="ZA15" s="1" t="s">
        <v>26</v>
      </c>
      <c r="ZE15" s="10">
        <f t="shared" ref="ZE15:ZE23" si="1407">ZE3-YR3</f>
        <v>-9374.3636289533461</v>
      </c>
      <c r="ZG15" s="47"/>
      <c r="ZM15" s="65" t="s">
        <v>106</v>
      </c>
      <c r="ZN15" s="1" t="s">
        <v>26</v>
      </c>
      <c r="ZR15" s="10">
        <f t="shared" ref="ZR15:ZR23" si="1408">ZR3-ZE3</f>
        <v>-10308.812783808331</v>
      </c>
      <c r="ZT15" s="47"/>
      <c r="ZZ15" s="65" t="s">
        <v>106</v>
      </c>
      <c r="AAA15" s="1" t="s">
        <v>26</v>
      </c>
      <c r="AAE15" s="10">
        <f t="shared" ref="AAE15:AAE23" si="1409">AAE3-ZR3</f>
        <v>2181.0307234019274</v>
      </c>
      <c r="AAG15" s="47"/>
      <c r="AAM15" s="65" t="s">
        <v>106</v>
      </c>
      <c r="AAN15" s="1" t="s">
        <v>26</v>
      </c>
      <c r="AAR15" s="10">
        <f t="shared" ref="AAR15:AAR23" si="1410">AAR3-AAE3</f>
        <v>-10270.357706109877</v>
      </c>
      <c r="AAT15" s="47"/>
      <c r="AAZ15" s="65" t="s">
        <v>106</v>
      </c>
      <c r="ABA15" s="1" t="s">
        <v>26</v>
      </c>
      <c r="ABE15" s="10">
        <f t="shared" ref="ABE15:ABE23" si="1411">ABE3-AAR3</f>
        <v>-16239.609550470836</v>
      </c>
      <c r="ABG15" s="47"/>
      <c r="ABM15" s="65" t="s">
        <v>106</v>
      </c>
      <c r="ABN15" s="1" t="s">
        <v>26</v>
      </c>
      <c r="ABR15" s="10">
        <f>ABR3-ABE3</f>
        <v>35129.157281335327</v>
      </c>
      <c r="ABT15" s="47"/>
      <c r="ABZ15" s="65" t="s">
        <v>106</v>
      </c>
      <c r="ACA15" s="1" t="s">
        <v>26</v>
      </c>
      <c r="ACE15" s="10">
        <f>ACE3-ABR3</f>
        <v>-8987.2744979036506</v>
      </c>
      <c r="ACG15" s="47"/>
      <c r="ACM15" s="65" t="s">
        <v>106</v>
      </c>
      <c r="ACN15" s="1" t="s">
        <v>26</v>
      </c>
      <c r="ACR15" s="10">
        <f>ACR3-ACE3</f>
        <v>-34514.075681602699</v>
      </c>
      <c r="ACT15" s="47"/>
      <c r="ACZ15" s="65" t="s">
        <v>106</v>
      </c>
      <c r="ADA15" s="1" t="s">
        <v>26</v>
      </c>
      <c r="ADE15" s="10">
        <f>ADE3-ACR3</f>
        <v>-26455.129090543604</v>
      </c>
      <c r="ADG15" s="47"/>
      <c r="ADM15" s="65" t="s">
        <v>106</v>
      </c>
      <c r="ADN15" s="1" t="s">
        <v>26</v>
      </c>
      <c r="ADR15" s="10">
        <f t="shared" ref="ADR15:ADR23" si="1412">ADR3-ADE3</f>
        <v>-12143.467390707228</v>
      </c>
      <c r="ADT15" s="47"/>
      <c r="ADZ15" s="65" t="s">
        <v>106</v>
      </c>
      <c r="AEA15" s="1" t="s">
        <v>26</v>
      </c>
      <c r="AEE15" s="10">
        <f t="shared" ref="AEE15:AEE23" si="1413">AEE3-ADR3</f>
        <v>38280.543148856726</v>
      </c>
      <c r="AEG15" s="47"/>
      <c r="AEM15" s="65" t="s">
        <v>106</v>
      </c>
      <c r="AEN15" s="1" t="s">
        <v>26</v>
      </c>
      <c r="AER15" s="10">
        <f>AER3-AEE3</f>
        <v>2198.9964865038637</v>
      </c>
      <c r="AET15" s="47"/>
      <c r="AEZ15" s="65" t="s">
        <v>106</v>
      </c>
      <c r="AFA15" s="1" t="s">
        <v>26</v>
      </c>
      <c r="AFE15" s="10">
        <f t="shared" ref="AFE15:AFE23" si="1414">AFE3-AER3</f>
        <v>-4909.017090940848</v>
      </c>
      <c r="AFG15" s="47"/>
      <c r="AFM15" s="65" t="s">
        <v>106</v>
      </c>
      <c r="AFN15" s="1" t="s">
        <v>26</v>
      </c>
      <c r="AFR15" s="10">
        <f t="shared" ref="AFR15:AFR23" si="1415">AFR3-AFE3</f>
        <v>930.89219705294818</v>
      </c>
      <c r="AFT15" s="47"/>
      <c r="AFZ15" s="65" t="s">
        <v>106</v>
      </c>
      <c r="AGA15" s="1" t="s">
        <v>26</v>
      </c>
      <c r="AGE15" s="10">
        <f t="shared" ref="AGE15:AGE23" si="1416">AGE3-AFR3</f>
        <v>10084.001080156653</v>
      </c>
      <c r="AGG15" s="47"/>
      <c r="AGM15" s="65" t="s">
        <v>106</v>
      </c>
      <c r="AGN15" s="1" t="s">
        <v>26</v>
      </c>
      <c r="AGR15" s="10">
        <f t="shared" ref="AGR15:AGR23" si="1417">AGR3-AGE3</f>
        <v>3649.7500636845361</v>
      </c>
      <c r="AGT15" s="47"/>
      <c r="AGZ15" s="65" t="s">
        <v>106</v>
      </c>
      <c r="AHA15" s="1" t="s">
        <v>26</v>
      </c>
      <c r="AHE15" s="10">
        <f t="shared" ref="AHE15:AHE23" si="1418">AHE3-AGR3</f>
        <v>921.53510128171183</v>
      </c>
      <c r="AHG15" s="47"/>
      <c r="AHM15" s="65" t="s">
        <v>106</v>
      </c>
      <c r="AHN15" s="1" t="s">
        <v>26</v>
      </c>
      <c r="AHR15" s="10">
        <f t="shared" ref="AHR15:AHR23" si="1419">AHR3-AHE3</f>
        <v>-12604.380398557987</v>
      </c>
      <c r="AHT15" s="47"/>
      <c r="AHZ15" s="65" t="s">
        <v>106</v>
      </c>
      <c r="AIA15" s="1" t="s">
        <v>26</v>
      </c>
      <c r="AIE15" s="10">
        <f t="shared" ref="AIE15:AIE23" si="1420">AIE3-AHR3</f>
        <v>-885.092221228173</v>
      </c>
      <c r="AIG15" s="47"/>
      <c r="AIM15" s="65" t="s">
        <v>106</v>
      </c>
      <c r="AIN15" s="1" t="s">
        <v>26</v>
      </c>
      <c r="AIR15" s="10">
        <f t="shared" ref="AIR15:AIR23" si="1421">AIR3-AIE3</f>
        <v>6847.0610992133152</v>
      </c>
      <c r="AIT15" s="47"/>
      <c r="AIZ15" s="65" t="s">
        <v>106</v>
      </c>
      <c r="AJA15" s="1" t="s">
        <v>26</v>
      </c>
      <c r="AJE15" s="10">
        <f t="shared" ref="AJE15:AJE23" si="1422">AJE3-AIR3</f>
        <v>12206.795561860898</v>
      </c>
      <c r="AJG15" s="47"/>
      <c r="AJM15" s="65" t="s">
        <v>106</v>
      </c>
      <c r="AJN15" s="1" t="s">
        <v>26</v>
      </c>
      <c r="AJR15" s="10">
        <f t="shared" ref="AJR15:AJR23" si="1423">AJR3-AJE3</f>
        <v>10841.466670056107</v>
      </c>
      <c r="AJT15" s="47"/>
      <c r="AJZ15" s="65" t="s">
        <v>106</v>
      </c>
      <c r="AKA15" s="1" t="s">
        <v>26</v>
      </c>
      <c r="AKG15" s="47"/>
      <c r="AKM15" s="65" t="s">
        <v>106</v>
      </c>
      <c r="AKN15" s="1" t="s">
        <v>26</v>
      </c>
      <c r="AKR15" s="10">
        <f t="shared" ref="AKR15:AKR23" si="1424">AKR3-AKE3</f>
        <v>9813.8831652539084</v>
      </c>
      <c r="AKT15" s="47"/>
      <c r="AKZ15" s="65" t="s">
        <v>106</v>
      </c>
      <c r="ALA15" s="1" t="s">
        <v>26</v>
      </c>
      <c r="ALE15" s="10">
        <f>ALE3-AKR3</f>
        <v>8138.1011035097763</v>
      </c>
      <c r="ALG15" s="47"/>
      <c r="ALM15" s="65" t="s">
        <v>106</v>
      </c>
      <c r="ALN15" s="1" t="s">
        <v>26</v>
      </c>
      <c r="ALR15" s="10">
        <v>4681.0497734158998</v>
      </c>
      <c r="ALT15" s="47"/>
      <c r="ALZ15" s="65" t="s">
        <v>106</v>
      </c>
      <c r="AMA15" s="1" t="s">
        <v>26</v>
      </c>
      <c r="AME15" s="10">
        <f t="shared" ref="AME15:AME23" si="1425">AME3-ALR3</f>
        <v>12193.758533322136</v>
      </c>
      <c r="AMG15" s="47"/>
      <c r="AMM15" s="65" t="s">
        <v>106</v>
      </c>
      <c r="AMN15" s="1" t="s">
        <v>26</v>
      </c>
      <c r="AMR15" s="10">
        <f t="shared" ref="AMR15:AMR23" si="1426">AMR3-AME3</f>
        <v>-5911.5187151107239</v>
      </c>
      <c r="AMT15" s="47"/>
      <c r="AMZ15" s="65" t="s">
        <v>106</v>
      </c>
      <c r="ANA15" s="1" t="s">
        <v>26</v>
      </c>
      <c r="ANE15" s="10">
        <f t="shared" ref="ANE15:ANE23" si="1427">ANE3-AMR3</f>
        <v>9849.6501008415362</v>
      </c>
      <c r="ANG15" s="47"/>
      <c r="ANM15" s="65" t="s">
        <v>106</v>
      </c>
      <c r="ANN15" s="1" t="s">
        <v>26</v>
      </c>
      <c r="ANR15" s="10">
        <f t="shared" ref="ANR15:ANR23" si="1428">ANR3-ANE3</f>
        <v>11471.414193566074</v>
      </c>
      <c r="ANT15" s="47"/>
      <c r="ANZ15" s="65" t="s">
        <v>106</v>
      </c>
      <c r="AOA15" s="1" t="s">
        <v>26</v>
      </c>
      <c r="AOE15" s="10">
        <f t="shared" ref="AOE15:AOE23" si="1429">AOE3-ANR3</f>
        <v>2278.6577107108897</v>
      </c>
      <c r="AOG15" s="47"/>
      <c r="AOM15" s="65" t="s">
        <v>106</v>
      </c>
      <c r="AON15" s="1" t="s">
        <v>26</v>
      </c>
      <c r="AOR15" s="10">
        <f t="shared" ref="AOR15:AOR23" si="1430">AOR3-AOE3</f>
        <v>5262.8189684023382</v>
      </c>
      <c r="AOT15" s="47"/>
      <c r="AOZ15" s="65" t="s">
        <v>106</v>
      </c>
      <c r="APA15" s="1" t="s">
        <v>26</v>
      </c>
      <c r="APE15" s="10">
        <f t="shared" ref="APE15:APE23" si="1431">APE3-AOR3</f>
        <v>26268.526604719344</v>
      </c>
      <c r="APG15" s="47"/>
      <c r="APM15" s="65" t="s">
        <v>106</v>
      </c>
      <c r="APN15" s="1" t="s">
        <v>26</v>
      </c>
      <c r="APR15" s="10">
        <f t="shared" ref="APR15:APR23" si="1432">APR3-APE3</f>
        <v>-26055.004973723786</v>
      </c>
      <c r="APT15" s="47"/>
      <c r="APZ15" s="65" t="s">
        <v>106</v>
      </c>
      <c r="AQA15" s="1" t="s">
        <v>26</v>
      </c>
      <c r="AQE15" s="10">
        <f t="shared" ref="AQE15:AQE23" si="1433">AQE3-APR3</f>
        <v>-7182.5516331467079</v>
      </c>
      <c r="AQG15" s="47"/>
      <c r="AQM15" s="65" t="s">
        <v>106</v>
      </c>
      <c r="AQN15" s="1" t="s">
        <v>26</v>
      </c>
      <c r="AQR15" s="10">
        <f t="shared" ref="AQR15:AQR23" si="1434">AQR3-AQE3</f>
        <v>1514.7363665051525</v>
      </c>
      <c r="AQT15" s="47"/>
      <c r="AQZ15" s="65" t="s">
        <v>106</v>
      </c>
      <c r="ARA15" s="1" t="s">
        <v>26</v>
      </c>
      <c r="ARE15" s="10">
        <f t="shared" ref="ARE15:ARE23" si="1435">ARE3-AQR3</f>
        <v>6686.2398864873685</v>
      </c>
      <c r="ARG15" s="47"/>
      <c r="ARM15" s="65" t="s">
        <v>106</v>
      </c>
      <c r="ARN15" s="1" t="s">
        <v>26</v>
      </c>
      <c r="ARR15" s="10">
        <f t="shared" ref="ARR15:ARR23" si="1436">ARR3-ARE3</f>
        <v>-606.05775243800599</v>
      </c>
      <c r="ART15" s="47"/>
      <c r="ARZ15" s="65" t="s">
        <v>106</v>
      </c>
      <c r="ASA15" s="1" t="s">
        <v>26</v>
      </c>
      <c r="ASE15" s="10">
        <f t="shared" ref="ASE15:ASE23" si="1437">ASE3-ARR3</f>
        <v>18650.568277248298</v>
      </c>
      <c r="ASG15" s="47"/>
      <c r="ASM15" s="65" t="s">
        <v>106</v>
      </c>
      <c r="ASN15" s="1" t="s">
        <v>26</v>
      </c>
      <c r="ASQ15" s="10">
        <f t="shared" ref="ASQ15:ASQ23" si="1438">ASQ3-ASE3</f>
        <v>7337.4897106668213</v>
      </c>
    </row>
    <row r="16" spans="1:1187" x14ac:dyDescent="0.45">
      <c r="FU16" s="8"/>
      <c r="MU16" s="10"/>
      <c r="NG16" s="10"/>
      <c r="NM16" s="10"/>
      <c r="NS16" s="10"/>
      <c r="NW16" s="57"/>
      <c r="NX16" s="1" t="s">
        <v>27</v>
      </c>
      <c r="OB16" s="10">
        <f t="shared" ref="OB16:OB25" si="1439">OE4-NS4</f>
        <v>3915.5202297553769</v>
      </c>
      <c r="OE16" s="10"/>
      <c r="OK16" s="10"/>
      <c r="OL16" s="65"/>
      <c r="OM16" s="1" t="s">
        <v>27</v>
      </c>
      <c r="OQ16" s="10"/>
      <c r="OX16" s="10"/>
      <c r="OY16" s="65"/>
      <c r="OZ16" s="1" t="s">
        <v>27</v>
      </c>
      <c r="PD16" s="10">
        <f t="shared" ref="PD16:PD24" si="1440">PD4-OQ4</f>
        <v>-21638.151235377823</v>
      </c>
      <c r="PK16" s="10"/>
      <c r="PL16" s="65"/>
      <c r="PM16" s="1" t="s">
        <v>27</v>
      </c>
      <c r="PP16" s="10">
        <f>PP4-PD4</f>
        <v>7022.7358922686253</v>
      </c>
      <c r="PQ16" s="10"/>
      <c r="PR16" s="10">
        <f t="shared" ref="PR16:PR19" si="1441">PR4-PD4</f>
        <v>7022.7358922686253</v>
      </c>
      <c r="PY16" s="10"/>
      <c r="PZ16" s="65"/>
      <c r="QA16" s="1" t="s">
        <v>27</v>
      </c>
      <c r="QE16" s="10">
        <f>QE4-PR4</f>
        <v>3665.1579539884988</v>
      </c>
      <c r="QL16" s="10"/>
      <c r="QM16" s="65"/>
      <c r="QN16" s="1" t="s">
        <v>27</v>
      </c>
      <c r="QR16" s="10"/>
      <c r="QY16" s="10"/>
      <c r="QZ16" s="65"/>
      <c r="RA16" s="1" t="s">
        <v>27</v>
      </c>
      <c r="RE16" s="10"/>
      <c r="RL16" s="10"/>
      <c r="RM16" s="65"/>
      <c r="RN16" s="1" t="s">
        <v>27</v>
      </c>
      <c r="RR16" s="10">
        <f t="shared" ref="RR16:RR19" si="1442">RR4-RE4</f>
        <v>2176.3805488215003</v>
      </c>
      <c r="RY16" s="10"/>
      <c r="RZ16" s="65"/>
      <c r="SA16" s="1" t="s">
        <v>27</v>
      </c>
      <c r="SE16" s="10">
        <f t="shared" ref="SE16:SE19" si="1443">SE4-RR4</f>
        <v>-8267.8789477333485</v>
      </c>
      <c r="SL16" s="10"/>
      <c r="SM16" s="65"/>
      <c r="SN16" s="1" t="s">
        <v>27</v>
      </c>
      <c r="SR16" s="10">
        <f t="shared" ref="SR16:SR19" si="1444">SR4-SE4</f>
        <v>-985.01796295758686</v>
      </c>
      <c r="ST16" s="47"/>
      <c r="SY16" s="10"/>
      <c r="SZ16" s="65"/>
      <c r="TA16" s="1" t="s">
        <v>27</v>
      </c>
      <c r="TE16" s="10">
        <f t="shared" ref="TE16:TE23" si="1445">TE4-SR4</f>
        <v>1514.906547126011</v>
      </c>
      <c r="TG16" s="47"/>
      <c r="TL16" s="10"/>
      <c r="TM16" s="65"/>
      <c r="TN16" s="1" t="s">
        <v>27</v>
      </c>
      <c r="TR16" s="10">
        <f t="shared" ref="TR16:TR23" si="1446">TR4-TE4</f>
        <v>-112.47513101404184</v>
      </c>
      <c r="TT16" s="47"/>
      <c r="TY16" s="10"/>
      <c r="TZ16" s="65"/>
      <c r="UA16" s="1" t="s">
        <v>27</v>
      </c>
      <c r="UE16" s="10">
        <f t="shared" ref="UE16:UE23" si="1447">UE4-TR4</f>
        <v>-3440.3142003885296</v>
      </c>
      <c r="UG16" s="47"/>
      <c r="UL16" s="10"/>
      <c r="UM16" s="65"/>
      <c r="UN16" s="1" t="s">
        <v>27</v>
      </c>
      <c r="UR16" s="10">
        <f t="shared" ref="UR16:UR23" si="1448">UR4-UE4</f>
        <v>4582.0531421439373</v>
      </c>
      <c r="UT16" s="47"/>
      <c r="UY16" s="10"/>
      <c r="UZ16" s="65"/>
      <c r="VA16" s="1" t="s">
        <v>27</v>
      </c>
      <c r="VE16" s="10">
        <f t="shared" ref="VE16:VE23" si="1449">VE4-UR4</f>
        <v>-3856.0724953109166</v>
      </c>
      <c r="VG16" s="47"/>
      <c r="VL16" s="10"/>
      <c r="VM16" s="65"/>
      <c r="VN16" s="1" t="s">
        <v>27</v>
      </c>
      <c r="VR16" s="10">
        <f>VR4-VE4</f>
        <v>2239.5101400218264</v>
      </c>
      <c r="VT16" s="47"/>
      <c r="VY16" s="10"/>
      <c r="VZ16" s="65"/>
      <c r="WA16" s="1" t="s">
        <v>27</v>
      </c>
      <c r="WE16" s="10">
        <f>WE4-VR4</f>
        <v>1605.4127351086645</v>
      </c>
      <c r="WG16" s="47"/>
      <c r="WL16" s="10"/>
      <c r="WM16" s="65"/>
      <c r="WN16" s="1" t="s">
        <v>27</v>
      </c>
      <c r="WR16" s="10">
        <f>WR4-WE4</f>
        <v>-3737.3096512274933</v>
      </c>
      <c r="WT16" s="47"/>
      <c r="WY16" s="10"/>
      <c r="WZ16" s="65"/>
      <c r="XA16" s="1" t="s">
        <v>27</v>
      </c>
      <c r="XE16" s="10">
        <f>XE4-WR4</f>
        <v>-1773.0327580036537</v>
      </c>
      <c r="XG16" s="47"/>
      <c r="XL16" s="10"/>
      <c r="XM16" s="65"/>
      <c r="XN16" s="1" t="s">
        <v>27</v>
      </c>
      <c r="XR16" s="10">
        <f t="shared" ref="XR16:XR19" si="1450">XR4-XE4</f>
        <v>3597.2410990577773</v>
      </c>
      <c r="XT16" s="47"/>
      <c r="XY16" s="10"/>
      <c r="XZ16" s="65"/>
      <c r="YA16" s="1" t="s">
        <v>27</v>
      </c>
      <c r="YE16" s="10">
        <f t="shared" si="1405"/>
        <v>-929.48544618376764</v>
      </c>
      <c r="YG16" s="47"/>
      <c r="YL16" s="10"/>
      <c r="YM16" s="65"/>
      <c r="YN16" s="1" t="s">
        <v>27</v>
      </c>
      <c r="YR16" s="10">
        <f t="shared" si="1406"/>
        <v>1473.2498386650113</v>
      </c>
      <c r="YT16" s="47"/>
      <c r="YY16" s="10"/>
      <c r="YZ16" s="65"/>
      <c r="ZA16" s="1" t="s">
        <v>27</v>
      </c>
      <c r="ZE16" s="10">
        <f t="shared" si="1407"/>
        <v>-2229.17704759154</v>
      </c>
      <c r="ZG16" s="47"/>
      <c r="ZL16" s="10"/>
      <c r="ZM16" s="65"/>
      <c r="ZN16" s="1" t="s">
        <v>27</v>
      </c>
      <c r="ZR16" s="10">
        <f t="shared" si="1408"/>
        <v>-2451.3844091355859</v>
      </c>
      <c r="ZT16" s="47"/>
      <c r="ZY16" s="10"/>
      <c r="ZZ16" s="65"/>
      <c r="AAA16" s="1" t="s">
        <v>27</v>
      </c>
      <c r="AAE16" s="10">
        <f t="shared" si="1409"/>
        <v>518.63825867424021</v>
      </c>
      <c r="AAG16" s="47"/>
      <c r="AAL16" s="10"/>
      <c r="AAM16" s="65"/>
      <c r="AAN16" s="1" t="s">
        <v>27</v>
      </c>
      <c r="AAR16" s="10">
        <f t="shared" si="1410"/>
        <v>-2442.2399829151109</v>
      </c>
      <c r="AAT16" s="47"/>
      <c r="AAY16" s="10"/>
      <c r="AAZ16" s="65"/>
      <c r="ABA16" s="1" t="s">
        <v>27</v>
      </c>
      <c r="ABE16" s="10">
        <f t="shared" si="1411"/>
        <v>-3861.6983834453567</v>
      </c>
      <c r="ABG16" s="47"/>
      <c r="ABL16" s="10"/>
      <c r="ABM16" s="65"/>
      <c r="ABN16" s="1" t="s">
        <v>27</v>
      </c>
      <c r="ABR16" s="10">
        <f>ABR4-ABE4</f>
        <v>8353.5388867275615</v>
      </c>
      <c r="ABT16" s="47"/>
      <c r="ABY16" s="10"/>
      <c r="ABZ16" s="65"/>
      <c r="ACA16" s="1" t="s">
        <v>27</v>
      </c>
      <c r="ACE16" s="10">
        <f>ACE4-ABR4</f>
        <v>-2137.1291774147539</v>
      </c>
      <c r="ACG16" s="47"/>
      <c r="ACL16" s="10"/>
      <c r="ACM16" s="65"/>
      <c r="ACN16" s="1" t="s">
        <v>27</v>
      </c>
      <c r="ACR16" s="10">
        <f>ACR4-ACE4</f>
        <v>-8207.2755414178828</v>
      </c>
      <c r="ACT16" s="47"/>
      <c r="ACY16" s="10"/>
      <c r="ACZ16" s="65"/>
      <c r="ADA16" s="1" t="s">
        <v>27</v>
      </c>
      <c r="ADE16" s="10">
        <f>ADE4-ACR4</f>
        <v>-6290.8981232143124</v>
      </c>
      <c r="ADG16" s="47"/>
      <c r="ADL16" s="10"/>
      <c r="ADM16" s="65"/>
      <c r="ADN16" s="1" t="s">
        <v>27</v>
      </c>
      <c r="ADR16" s="10">
        <f t="shared" si="1412"/>
        <v>-2887.6561500061362</v>
      </c>
      <c r="ADT16" s="47"/>
      <c r="ADY16" s="10"/>
      <c r="ADZ16" s="65"/>
      <c r="AEA16" s="1" t="s">
        <v>27</v>
      </c>
      <c r="AEE16" s="10">
        <f t="shared" si="1413"/>
        <v>9102.9227726145764</v>
      </c>
      <c r="AEG16" s="47"/>
      <c r="AEL16" s="10"/>
      <c r="AEM16" s="65"/>
      <c r="AEN16" s="1" t="s">
        <v>27</v>
      </c>
      <c r="AER16" s="10">
        <f t="shared" ref="AER16:AER23" si="1451">AER4-AEE4</f>
        <v>522.91042778722476</v>
      </c>
      <c r="AET16" s="47"/>
      <c r="AEY16" s="10"/>
      <c r="AEZ16" s="65"/>
      <c r="AFA16" s="1" t="s">
        <v>27</v>
      </c>
      <c r="AFE16" s="10">
        <f t="shared" si="1414"/>
        <v>-1167.3398492417764</v>
      </c>
      <c r="AFG16" s="47"/>
      <c r="AFL16" s="10"/>
      <c r="AFM16" s="65"/>
      <c r="AFN16" s="1" t="s">
        <v>27</v>
      </c>
      <c r="AFR16" s="10">
        <f t="shared" si="1415"/>
        <v>221.3615346692095</v>
      </c>
      <c r="AFT16" s="47"/>
      <c r="AFY16" s="10"/>
      <c r="AFZ16" s="65"/>
      <c r="AGA16" s="1" t="s">
        <v>27</v>
      </c>
      <c r="AGE16" s="10">
        <f t="shared" si="1416"/>
        <v>2397.925304107659</v>
      </c>
      <c r="AGG16" s="47"/>
      <c r="AGL16" s="10"/>
      <c r="AGM16" s="65"/>
      <c r="AGN16" s="1" t="s">
        <v>27</v>
      </c>
      <c r="AGR16" s="10">
        <f t="shared" si="1417"/>
        <v>867.89241312156082</v>
      </c>
      <c r="AGT16" s="47"/>
      <c r="AGY16" s="10"/>
      <c r="AGZ16" s="65"/>
      <c r="AHA16" s="1" t="s">
        <v>27</v>
      </c>
      <c r="AHE16" s="10">
        <f t="shared" si="1418"/>
        <v>219.13646383231389</v>
      </c>
      <c r="AHG16" s="47"/>
      <c r="AHL16" s="10"/>
      <c r="AHM16" s="65"/>
      <c r="AHN16" s="1" t="s">
        <v>27</v>
      </c>
      <c r="AHR16" s="10">
        <f t="shared" si="1419"/>
        <v>-2997.2589709233725</v>
      </c>
      <c r="AHT16" s="47"/>
      <c r="AHY16" s="10"/>
      <c r="AHZ16" s="65"/>
      <c r="AIA16" s="1" t="s">
        <v>27</v>
      </c>
      <c r="AIE16" s="10">
        <f t="shared" si="1420"/>
        <v>-210.47052820413955</v>
      </c>
      <c r="AIG16" s="47"/>
      <c r="AIL16" s="10"/>
      <c r="AIM16" s="65"/>
      <c r="AIN16" s="1" t="s">
        <v>27</v>
      </c>
      <c r="AIR16" s="10">
        <f t="shared" si="1421"/>
        <v>1628.1970755520451</v>
      </c>
      <c r="AIT16" s="47"/>
      <c r="AIY16" s="10"/>
      <c r="AIZ16" s="65"/>
      <c r="AJA16" s="1" t="s">
        <v>27</v>
      </c>
      <c r="AJE16" s="10">
        <f t="shared" si="1422"/>
        <v>2902.7152741439641</v>
      </c>
      <c r="AJG16" s="47"/>
      <c r="AJL16" s="10"/>
      <c r="AJM16" s="65"/>
      <c r="AJN16" s="1" t="s">
        <v>27</v>
      </c>
      <c r="AJR16" s="10">
        <f t="shared" si="1423"/>
        <v>2578.0468541325536</v>
      </c>
      <c r="AJT16" s="47"/>
      <c r="AJY16" s="10"/>
      <c r="AJZ16" s="65"/>
      <c r="AKA16" s="1" t="s">
        <v>27</v>
      </c>
      <c r="AKG16" s="47"/>
      <c r="AKL16" s="10"/>
      <c r="AKM16" s="65"/>
      <c r="AKN16" s="1" t="s">
        <v>27</v>
      </c>
      <c r="AKR16" s="10">
        <f t="shared" si="1424"/>
        <v>2333.6926073745417</v>
      </c>
      <c r="AKT16" s="47"/>
      <c r="AKY16" s="10"/>
      <c r="AKZ16" s="65"/>
      <c r="ALA16" s="1" t="s">
        <v>27</v>
      </c>
      <c r="ALE16" s="10">
        <f t="shared" ref="ALE16:ALE23" si="1452">ALE4-AKR4</f>
        <v>1935.1999675895786</v>
      </c>
      <c r="ALG16" s="47"/>
      <c r="ALL16" s="10"/>
      <c r="ALM16" s="65"/>
      <c r="ALN16" s="1" t="s">
        <v>27</v>
      </c>
      <c r="ALR16" s="10">
        <v>1113.1303329612419</v>
      </c>
      <c r="ALT16" s="47"/>
      <c r="ALY16" s="10"/>
      <c r="ALZ16" s="65"/>
      <c r="AMA16" s="1" t="s">
        <v>27</v>
      </c>
      <c r="AME16" s="10">
        <f t="shared" si="1425"/>
        <v>2899.6150763723126</v>
      </c>
      <c r="AMG16" s="47"/>
      <c r="AML16" s="10"/>
      <c r="AMM16" s="65"/>
      <c r="AMN16" s="1" t="s">
        <v>27</v>
      </c>
      <c r="AMR16" s="10">
        <f t="shared" si="1426"/>
        <v>-1405.7297217875894</v>
      </c>
      <c r="AMT16" s="47"/>
      <c r="AMY16" s="10"/>
      <c r="AMZ16" s="65"/>
      <c r="ANA16" s="1" t="s">
        <v>27</v>
      </c>
      <c r="ANE16" s="10">
        <f t="shared" si="1427"/>
        <v>2342.1977605465217</v>
      </c>
      <c r="ANG16" s="47"/>
      <c r="ANL16" s="10"/>
      <c r="ANM16" s="65"/>
      <c r="ANN16" s="1" t="s">
        <v>27</v>
      </c>
      <c r="ANR16" s="10">
        <f t="shared" si="1428"/>
        <v>2727.8451883459929</v>
      </c>
      <c r="ANT16" s="47"/>
      <c r="ANY16" s="10"/>
      <c r="ANZ16" s="65"/>
      <c r="AOA16" s="1" t="s">
        <v>27</v>
      </c>
      <c r="AOE16" s="10">
        <f t="shared" si="1429"/>
        <v>541.85346001511789</v>
      </c>
      <c r="AOG16" s="47"/>
      <c r="AOL16" s="10"/>
      <c r="AOM16" s="65"/>
      <c r="AON16" s="1" t="s">
        <v>27</v>
      </c>
      <c r="AOR16" s="10">
        <f t="shared" si="1430"/>
        <v>1251.4721513711847</v>
      </c>
      <c r="AOT16" s="47"/>
      <c r="AOY16" s="10"/>
      <c r="AOZ16" s="65"/>
      <c r="APA16" s="1" t="s">
        <v>27</v>
      </c>
      <c r="APE16" s="10">
        <f t="shared" si="1431"/>
        <v>6246.524856875214</v>
      </c>
      <c r="APG16" s="47"/>
      <c r="APL16" s="10"/>
      <c r="APM16" s="65"/>
      <c r="APN16" s="1" t="s">
        <v>27</v>
      </c>
      <c r="APR16" s="10">
        <f t="shared" si="1432"/>
        <v>-6195.7504759758012</v>
      </c>
      <c r="APT16" s="47"/>
      <c r="APY16" s="10"/>
      <c r="APZ16" s="65"/>
      <c r="AQA16" s="1" t="s">
        <v>27</v>
      </c>
      <c r="AQE16" s="10">
        <f t="shared" si="1433"/>
        <v>-1707.9750222526782</v>
      </c>
      <c r="AQG16" s="47"/>
      <c r="AQL16" s="10"/>
      <c r="AQM16" s="65"/>
      <c r="AQN16" s="1" t="s">
        <v>27</v>
      </c>
      <c r="AQR16" s="10">
        <f t="shared" si="1434"/>
        <v>360.19676730889478</v>
      </c>
      <c r="AQT16" s="47"/>
      <c r="AQY16" s="10"/>
      <c r="AQZ16" s="65"/>
      <c r="ARA16" s="1" t="s">
        <v>27</v>
      </c>
      <c r="ARE16" s="10">
        <f t="shared" si="1435"/>
        <v>1589.954559631442</v>
      </c>
      <c r="ARG16" s="47"/>
      <c r="ARL16" s="10"/>
      <c r="ARM16" s="65"/>
      <c r="ARN16" s="1" t="s">
        <v>27</v>
      </c>
      <c r="ARR16" s="10">
        <f t="shared" si="1436"/>
        <v>-144.11751645887853</v>
      </c>
      <c r="ART16" s="47"/>
      <c r="ARY16" s="10"/>
      <c r="ARZ16" s="65"/>
      <c r="ASA16" s="1" t="s">
        <v>27</v>
      </c>
      <c r="ASE16" s="10">
        <f t="shared" si="1437"/>
        <v>4435.012290249666</v>
      </c>
      <c r="ASG16" s="47"/>
      <c r="ASL16" s="10"/>
      <c r="ASM16" s="65"/>
      <c r="ASN16" s="1" t="s">
        <v>27</v>
      </c>
      <c r="ASQ16" s="10">
        <f t="shared" si="1438"/>
        <v>1744.8185257757141</v>
      </c>
    </row>
    <row r="17" spans="176:1023 1025:1187" x14ac:dyDescent="0.45">
      <c r="FT17" s="8"/>
      <c r="JT17" s="8"/>
      <c r="KE17" s="8"/>
      <c r="KQ17" s="8"/>
      <c r="LB17" s="8"/>
      <c r="LN17" s="8"/>
      <c r="LZ17" s="8"/>
      <c r="ML17" s="8"/>
      <c r="MX17" s="8"/>
      <c r="NJ17" s="8"/>
      <c r="NM17" s="10"/>
      <c r="NP17" s="10"/>
      <c r="NV17" s="8"/>
      <c r="NW17" s="57"/>
      <c r="NX17" s="1" t="s">
        <v>28</v>
      </c>
      <c r="NY17" s="10"/>
      <c r="OB17" s="10">
        <f t="shared" si="1439"/>
        <v>548.2325935294939</v>
      </c>
      <c r="OH17" s="8"/>
      <c r="OK17" s="10"/>
      <c r="OL17" s="65"/>
      <c r="OM17" s="1" t="s">
        <v>28</v>
      </c>
      <c r="ON17" s="10"/>
      <c r="OQ17" s="10"/>
      <c r="OT17" s="8"/>
      <c r="OX17" s="10"/>
      <c r="OY17" s="65"/>
      <c r="OZ17" s="1" t="s">
        <v>28</v>
      </c>
      <c r="PA17" s="10"/>
      <c r="PD17" s="10">
        <f t="shared" si="1440"/>
        <v>-3029.6714293047335</v>
      </c>
      <c r="PG17" s="8"/>
      <c r="PK17" s="10"/>
      <c r="PL17" s="65"/>
      <c r="PM17" s="1" t="s">
        <v>28</v>
      </c>
      <c r="PN17" s="10"/>
      <c r="PP17" s="10">
        <f t="shared" ref="PP17:PP19" si="1453">PP5-PD5</f>
        <v>983.29021074464254</v>
      </c>
      <c r="PQ17" s="10"/>
      <c r="PR17" s="10">
        <f t="shared" si="1441"/>
        <v>983.29021074464254</v>
      </c>
      <c r="PU17" s="8"/>
      <c r="PY17" s="10"/>
      <c r="PZ17" s="65"/>
      <c r="QA17" s="1" t="s">
        <v>28</v>
      </c>
      <c r="QB17" s="10"/>
      <c r="QE17" s="10">
        <f t="shared" ref="QE17:QE19" si="1454">QE5-PR5</f>
        <v>513.17805372081784</v>
      </c>
      <c r="QH17" s="8"/>
      <c r="QL17" s="10"/>
      <c r="QM17" s="65"/>
      <c r="QN17" s="1" t="s">
        <v>28</v>
      </c>
      <c r="QO17" s="10"/>
      <c r="QR17" s="10"/>
      <c r="QU17" s="8"/>
      <c r="QY17" s="10"/>
      <c r="QZ17" s="65"/>
      <c r="RA17" s="1" t="s">
        <v>28</v>
      </c>
      <c r="RB17" s="10"/>
      <c r="RE17" s="10"/>
      <c r="RH17" s="8"/>
      <c r="RL17" s="10"/>
      <c r="RM17" s="65"/>
      <c r="RN17" s="1" t="s">
        <v>28</v>
      </c>
      <c r="RO17" s="10"/>
      <c r="RR17" s="10">
        <f t="shared" si="1442"/>
        <v>304.72649425236159</v>
      </c>
      <c r="RU17" s="8"/>
      <c r="RY17" s="10"/>
      <c r="RZ17" s="65"/>
      <c r="SA17" s="1" t="s">
        <v>28</v>
      </c>
      <c r="SB17" s="10"/>
      <c r="SE17" s="10">
        <f t="shared" si="1443"/>
        <v>-1157.6292427397129</v>
      </c>
      <c r="SH17" s="8"/>
      <c r="SL17" s="10"/>
      <c r="SM17" s="65"/>
      <c r="SN17" s="1" t="s">
        <v>28</v>
      </c>
      <c r="SO17" s="10"/>
      <c r="SR17" s="10">
        <f t="shared" si="1444"/>
        <v>-137.91754883593603</v>
      </c>
      <c r="ST17" s="47"/>
      <c r="SU17" s="8"/>
      <c r="SY17" s="10"/>
      <c r="SZ17" s="65"/>
      <c r="TA17" s="1" t="s">
        <v>28</v>
      </c>
      <c r="TB17" s="10"/>
      <c r="TE17" s="10">
        <f t="shared" si="1445"/>
        <v>212.11003814366632</v>
      </c>
      <c r="TG17" s="47"/>
      <c r="TH17" s="8"/>
      <c r="TL17" s="10"/>
      <c r="TM17" s="65"/>
      <c r="TN17" s="1" t="s">
        <v>28</v>
      </c>
      <c r="TO17" s="10"/>
      <c r="TR17" s="10">
        <f t="shared" si="1446"/>
        <v>-15.748235014798411</v>
      </c>
      <c r="TT17" s="47"/>
      <c r="TU17" s="8"/>
      <c r="TY17" s="10"/>
      <c r="TZ17" s="65"/>
      <c r="UA17" s="1" t="s">
        <v>28</v>
      </c>
      <c r="UB17" s="10"/>
      <c r="UE17" s="10">
        <f t="shared" si="1447"/>
        <v>-481.69649649675921</v>
      </c>
      <c r="UG17" s="47"/>
      <c r="UH17" s="8"/>
      <c r="UL17" s="10"/>
      <c r="UM17" s="65"/>
      <c r="UN17" s="1" t="s">
        <v>28</v>
      </c>
      <c r="UO17" s="10"/>
      <c r="UR17" s="10">
        <f t="shared" si="1448"/>
        <v>641.55737434779076</v>
      </c>
      <c r="UT17" s="47"/>
      <c r="UU17" s="8"/>
      <c r="UY17" s="10"/>
      <c r="UZ17" s="65"/>
      <c r="VA17" s="1" t="s">
        <v>28</v>
      </c>
      <c r="VB17" s="10"/>
      <c r="VE17" s="10">
        <f t="shared" si="1449"/>
        <v>-539.90900337504354</v>
      </c>
      <c r="VG17" s="47"/>
      <c r="VH17" s="8"/>
      <c r="VL17" s="10"/>
      <c r="VM17" s="65"/>
      <c r="VN17" s="1" t="s">
        <v>28</v>
      </c>
      <c r="VO17" s="10"/>
      <c r="VR17" s="10">
        <f t="shared" ref="VR17:VR23" si="1455">VR5-VE5</f>
        <v>313.56560054766305</v>
      </c>
      <c r="VT17" s="47"/>
      <c r="VU17" s="8"/>
      <c r="VY17" s="10"/>
      <c r="VZ17" s="65"/>
      <c r="WA17" s="1" t="s">
        <v>28</v>
      </c>
      <c r="WB17" s="10"/>
      <c r="WE17" s="10">
        <f t="shared" ref="WE17:WE21" si="1456">WE5-VR5</f>
        <v>224.78228582894735</v>
      </c>
      <c r="WG17" s="47"/>
      <c r="WH17" s="8"/>
      <c r="WL17" s="10"/>
      <c r="WM17" s="65"/>
      <c r="WN17" s="1" t="s">
        <v>28</v>
      </c>
      <c r="WO17" s="10"/>
      <c r="WR17" s="10">
        <f t="shared" ref="WR17:WR21" si="1457">WR5-WE5</f>
        <v>-523.28039256312331</v>
      </c>
      <c r="WT17" s="47"/>
      <c r="WU17" s="8"/>
      <c r="WY17" s="10"/>
      <c r="WZ17" s="65"/>
      <c r="XA17" s="1" t="s">
        <v>28</v>
      </c>
      <c r="XB17" s="10"/>
      <c r="XE17" s="10">
        <f t="shared" ref="XE17:XE21" si="1458">XE5-WR5</f>
        <v>-248.25164736636361</v>
      </c>
      <c r="XG17" s="47"/>
      <c r="XH17" s="8"/>
      <c r="XL17" s="10"/>
      <c r="XM17" s="65"/>
      <c r="XN17" s="1" t="s">
        <v>28</v>
      </c>
      <c r="XO17" s="10"/>
      <c r="XR17" s="10">
        <f t="shared" si="1450"/>
        <v>503.66865743675226</v>
      </c>
      <c r="XT17" s="47"/>
      <c r="XU17" s="8"/>
      <c r="XY17" s="10"/>
      <c r="XZ17" s="65"/>
      <c r="YA17" s="1" t="s">
        <v>28</v>
      </c>
      <c r="YB17" s="10"/>
      <c r="YE17" s="10">
        <f t="shared" si="1405"/>
        <v>-130.14214891212396</v>
      </c>
      <c r="YG17" s="47"/>
      <c r="YH17" s="8"/>
      <c r="YL17" s="10"/>
      <c r="YM17" s="65"/>
      <c r="YN17" s="1" t="s">
        <v>28</v>
      </c>
      <c r="YO17" s="10"/>
      <c r="YR17" s="10">
        <f t="shared" si="1406"/>
        <v>206.27746316578123</v>
      </c>
      <c r="YT17" s="47"/>
      <c r="YU17" s="8"/>
      <c r="YY17" s="10"/>
      <c r="YZ17" s="65"/>
      <c r="ZA17" s="1" t="s">
        <v>28</v>
      </c>
      <c r="ZB17" s="10"/>
      <c r="ZE17" s="10">
        <f t="shared" si="1407"/>
        <v>-312.11880989665588</v>
      </c>
      <c r="ZG17" s="47"/>
      <c r="ZH17" s="8"/>
      <c r="ZL17" s="10"/>
      <c r="ZM17" s="65"/>
      <c r="ZN17" s="1" t="s">
        <v>28</v>
      </c>
      <c r="ZO17" s="10"/>
      <c r="ZR17" s="10">
        <f t="shared" si="1408"/>
        <v>-343.23123199445763</v>
      </c>
      <c r="ZT17" s="47"/>
      <c r="ZU17" s="8"/>
      <c r="ZY17" s="10"/>
      <c r="ZZ17" s="65"/>
      <c r="AAA17" s="1" t="s">
        <v>28</v>
      </c>
      <c r="AAB17" s="10"/>
      <c r="AAE17" s="10">
        <f t="shared" si="1409"/>
        <v>72.617272028339357</v>
      </c>
      <c r="AAG17" s="47"/>
      <c r="AAH17" s="8"/>
      <c r="AAL17" s="10"/>
      <c r="AAM17" s="65"/>
      <c r="AAN17" s="1" t="s">
        <v>28</v>
      </c>
      <c r="AAO17" s="10"/>
      <c r="AAR17" s="10">
        <f t="shared" si="1410"/>
        <v>-341.95087275506739</v>
      </c>
      <c r="AAT17" s="47"/>
      <c r="AAU17" s="8"/>
      <c r="AAY17" s="10"/>
      <c r="AAZ17" s="65"/>
      <c r="ABA17" s="1" t="s">
        <v>28</v>
      </c>
      <c r="ABB17" s="10"/>
      <c r="ABE17" s="10">
        <f t="shared" si="1411"/>
        <v>-540.69671358003689</v>
      </c>
      <c r="ABG17" s="47"/>
      <c r="ABH17" s="8"/>
      <c r="ABL17" s="10"/>
      <c r="ABM17" s="65"/>
      <c r="ABN17" s="1" t="s">
        <v>28</v>
      </c>
      <c r="ABO17" s="10"/>
      <c r="ABR17" s="10">
        <f t="shared" ref="ABR17:ABR23" si="1459">ABR5-ABE5</f>
        <v>1169.6229415998278</v>
      </c>
      <c r="ABT17" s="47"/>
      <c r="ABU17" s="8"/>
      <c r="ABY17" s="10"/>
      <c r="ABZ17" s="65"/>
      <c r="ACA17" s="1" t="s">
        <v>28</v>
      </c>
      <c r="ACB17" s="10"/>
      <c r="ACE17" s="10">
        <f t="shared" ref="ACE17" si="1460">ACE5-ABR5</f>
        <v>-299.23070317397651</v>
      </c>
      <c r="ACG17" s="47"/>
      <c r="ACH17" s="8"/>
      <c r="ACL17" s="10"/>
      <c r="ACM17" s="65"/>
      <c r="ACN17" s="1" t="s">
        <v>28</v>
      </c>
      <c r="ACO17" s="10"/>
      <c r="ACR17" s="10">
        <f t="shared" ref="ACR17" si="1461">ACR5-ACE5</f>
        <v>-1149.1438408846625</v>
      </c>
      <c r="ACT17" s="47"/>
      <c r="ACU17" s="8"/>
      <c r="ACY17" s="10"/>
      <c r="ACZ17" s="65"/>
      <c r="ADA17" s="1" t="s">
        <v>28</v>
      </c>
      <c r="ADB17" s="10"/>
      <c r="ADE17" s="10">
        <f t="shared" ref="ADE17" si="1462">ADE5-ACR5</f>
        <v>-880.82175326548168</v>
      </c>
      <c r="ADG17" s="47"/>
      <c r="ADH17" s="8"/>
      <c r="ADL17" s="10"/>
      <c r="ADM17" s="65"/>
      <c r="ADN17" s="1" t="s">
        <v>28</v>
      </c>
      <c r="ADO17" s="10"/>
      <c r="ADR17" s="10">
        <f t="shared" si="1412"/>
        <v>-404.31593439581047</v>
      </c>
      <c r="ADT17" s="47"/>
      <c r="ADU17" s="8"/>
      <c r="ADY17" s="10"/>
      <c r="ADZ17" s="65"/>
      <c r="AEA17" s="1" t="s">
        <v>28</v>
      </c>
      <c r="AEB17" s="10"/>
      <c r="AEE17" s="10">
        <f t="shared" si="1413"/>
        <v>1274.5481232364764</v>
      </c>
      <c r="AEG17" s="47"/>
      <c r="AEH17" s="8"/>
      <c r="AEL17" s="10"/>
      <c r="AEM17" s="65"/>
      <c r="AEN17" s="1" t="s">
        <v>28</v>
      </c>
      <c r="AEO17" s="10"/>
      <c r="AER17" s="10">
        <f t="shared" si="1451"/>
        <v>73.215440908938035</v>
      </c>
      <c r="AET17" s="47"/>
      <c r="AEU17" s="8"/>
      <c r="AEY17" s="10"/>
      <c r="AEZ17" s="65"/>
      <c r="AFA17" s="1" t="s">
        <v>28</v>
      </c>
      <c r="AFB17" s="10"/>
      <c r="AFE17" s="10">
        <f t="shared" si="1414"/>
        <v>-163.44539563779108</v>
      </c>
      <c r="AFG17" s="47"/>
      <c r="AFH17" s="8"/>
      <c r="AFL17" s="10"/>
      <c r="AFM17" s="65"/>
      <c r="AFN17" s="1" t="s">
        <v>28</v>
      </c>
      <c r="AFO17" s="10"/>
      <c r="AFR17" s="10">
        <f t="shared" si="1415"/>
        <v>30.993993425734516</v>
      </c>
      <c r="AFT17" s="47"/>
      <c r="AFU17" s="8"/>
      <c r="AFY17" s="10"/>
      <c r="AFZ17" s="65"/>
      <c r="AGA17" s="1" t="s">
        <v>28</v>
      </c>
      <c r="AGB17" s="10"/>
      <c r="AGE17" s="10">
        <f t="shared" si="1416"/>
        <v>335.74614136090531</v>
      </c>
      <c r="AGG17" s="47"/>
      <c r="AGH17" s="8"/>
      <c r="AGL17" s="10"/>
      <c r="AGM17" s="65"/>
      <c r="AGN17" s="1" t="s">
        <v>28</v>
      </c>
      <c r="AGO17" s="10"/>
      <c r="AGR17" s="10">
        <f t="shared" si="1417"/>
        <v>121.51818420816562</v>
      </c>
      <c r="AGT17" s="47"/>
      <c r="AGU17" s="8"/>
      <c r="AGY17" s="10"/>
      <c r="AGZ17" s="65"/>
      <c r="AHA17" s="1" t="s">
        <v>28</v>
      </c>
      <c r="AHB17" s="10"/>
      <c r="AHE17" s="10">
        <f t="shared" si="1418"/>
        <v>30.682449548006844</v>
      </c>
      <c r="AHG17" s="47"/>
      <c r="AHH17" s="8"/>
      <c r="AHL17" s="10"/>
      <c r="AHM17" s="65"/>
      <c r="AHN17" s="1" t="s">
        <v>28</v>
      </c>
      <c r="AHO17" s="10"/>
      <c r="AHR17" s="10">
        <f t="shared" si="1419"/>
        <v>-419.66200215788922</v>
      </c>
      <c r="AHT17" s="47"/>
      <c r="AHU17" s="8"/>
      <c r="AHY17" s="10"/>
      <c r="AHZ17" s="65"/>
      <c r="AIA17" s="1" t="s">
        <v>28</v>
      </c>
      <c r="AIB17" s="10"/>
      <c r="AIE17" s="10">
        <f t="shared" si="1420"/>
        <v>-29.469086294593581</v>
      </c>
      <c r="AIG17" s="47"/>
      <c r="AIH17" s="8"/>
      <c r="AIL17" s="10"/>
      <c r="AIM17" s="65"/>
      <c r="AIN17" s="1" t="s">
        <v>28</v>
      </c>
      <c r="AIO17" s="10"/>
      <c r="AIR17" s="10">
        <f t="shared" si="1421"/>
        <v>227.97244124129793</v>
      </c>
      <c r="AIT17" s="47"/>
      <c r="AIU17" s="8"/>
      <c r="AIY17" s="10"/>
      <c r="AIZ17" s="65"/>
      <c r="AJA17" s="1" t="s">
        <v>28</v>
      </c>
      <c r="AJB17" s="10"/>
      <c r="AJE17" s="10">
        <f t="shared" si="1422"/>
        <v>406.42444161782259</v>
      </c>
      <c r="AJG17" s="47"/>
      <c r="AJH17" s="8"/>
      <c r="AJL17" s="10"/>
      <c r="AJM17" s="65"/>
      <c r="AJN17" s="1" t="s">
        <v>28</v>
      </c>
      <c r="AJO17" s="10"/>
      <c r="AJR17" s="10">
        <f t="shared" si="1423"/>
        <v>360.96590750341784</v>
      </c>
      <c r="AJT17" s="47"/>
      <c r="AJU17" s="8"/>
      <c r="AJY17" s="10"/>
      <c r="AJZ17" s="65"/>
      <c r="AKA17" s="1" t="s">
        <v>28</v>
      </c>
      <c r="AKB17" s="10"/>
      <c r="AKG17" s="47"/>
      <c r="AKH17" s="8"/>
      <c r="AKL17" s="10"/>
      <c r="AKM17" s="65"/>
      <c r="AKN17" s="1" t="s">
        <v>28</v>
      </c>
      <c r="AKO17" s="10"/>
      <c r="AKR17" s="10">
        <f t="shared" si="1424"/>
        <v>326.75258345465772</v>
      </c>
      <c r="AKT17" s="47"/>
      <c r="AKU17" s="8"/>
      <c r="AKY17" s="10"/>
      <c r="AKZ17" s="65"/>
      <c r="ALA17" s="1" t="s">
        <v>28</v>
      </c>
      <c r="ALB17" s="10"/>
      <c r="ALE17" s="10">
        <f t="shared" si="1452"/>
        <v>270.95753181591863</v>
      </c>
      <c r="ALG17" s="47"/>
      <c r="ALH17" s="8"/>
      <c r="ALL17" s="10"/>
      <c r="ALM17" s="65"/>
      <c r="ALN17" s="1" t="s">
        <v>28</v>
      </c>
      <c r="ALO17" s="10"/>
      <c r="ALR17" s="10">
        <v>155.85527040809757</v>
      </c>
      <c r="ALT17" s="47"/>
      <c r="ALU17" s="8"/>
      <c r="ALY17" s="10"/>
      <c r="ALZ17" s="65"/>
      <c r="AMA17" s="1" t="s">
        <v>28</v>
      </c>
      <c r="AMB17" s="10"/>
      <c r="AME17" s="10">
        <f t="shared" si="1425"/>
        <v>405.9904563063792</v>
      </c>
      <c r="AMG17" s="47"/>
      <c r="AMH17" s="8"/>
      <c r="AML17" s="10"/>
      <c r="AMM17" s="65"/>
      <c r="AMN17" s="1" t="s">
        <v>28</v>
      </c>
      <c r="AMO17" s="10"/>
      <c r="AMR17" s="10">
        <f t="shared" si="1426"/>
        <v>-196.82365974796994</v>
      </c>
      <c r="AMT17" s="47"/>
      <c r="AMU17" s="8"/>
      <c r="AMY17" s="10"/>
      <c r="AMZ17" s="65"/>
      <c r="ANA17" s="1" t="s">
        <v>28</v>
      </c>
      <c r="ANB17" s="10"/>
      <c r="ANE17" s="10">
        <f t="shared" si="1427"/>
        <v>327.94350716155895</v>
      </c>
      <c r="ANG17" s="47"/>
      <c r="ANH17" s="8"/>
      <c r="ANL17" s="10"/>
      <c r="ANM17" s="65"/>
      <c r="ANN17" s="1" t="s">
        <v>28</v>
      </c>
      <c r="ANO17" s="10"/>
      <c r="ANR17" s="10">
        <f t="shared" si="1428"/>
        <v>381.94004499911171</v>
      </c>
      <c r="ANT17" s="47"/>
      <c r="ANU17" s="8"/>
      <c r="ANY17" s="10"/>
      <c r="ANZ17" s="65"/>
      <c r="AOA17" s="1" t="s">
        <v>28</v>
      </c>
      <c r="AOB17" s="10"/>
      <c r="AOE17" s="10">
        <f t="shared" si="1429"/>
        <v>75.867771303612244</v>
      </c>
      <c r="AOG17" s="47"/>
      <c r="AOH17" s="8"/>
      <c r="AOL17" s="10"/>
      <c r="AOM17" s="65"/>
      <c r="AON17" s="1" t="s">
        <v>28</v>
      </c>
      <c r="AOO17" s="10"/>
      <c r="AOR17" s="10">
        <f t="shared" si="1430"/>
        <v>175.22524073284148</v>
      </c>
      <c r="AOT17" s="47"/>
      <c r="AOU17" s="8"/>
      <c r="AOY17" s="10"/>
      <c r="AOZ17" s="65"/>
      <c r="APA17" s="1" t="s">
        <v>28</v>
      </c>
      <c r="APB17" s="10"/>
      <c r="APE17" s="10">
        <f t="shared" si="1431"/>
        <v>874.60901194675898</v>
      </c>
      <c r="APG17" s="47"/>
      <c r="APH17" s="8"/>
      <c r="APL17" s="10"/>
      <c r="APM17" s="65"/>
      <c r="APN17" s="1" t="s">
        <v>28</v>
      </c>
      <c r="APO17" s="10"/>
      <c r="APR17" s="10">
        <f t="shared" si="1432"/>
        <v>-867.49982209669906</v>
      </c>
      <c r="APT17" s="47"/>
      <c r="APU17" s="8"/>
      <c r="APY17" s="10"/>
      <c r="APZ17" s="65"/>
      <c r="AQA17" s="1" t="s">
        <v>28</v>
      </c>
      <c r="AQB17" s="10"/>
      <c r="AQE17" s="10">
        <f t="shared" si="1433"/>
        <v>-239.14262423817854</v>
      </c>
      <c r="AQG17" s="47"/>
      <c r="AQH17" s="8"/>
      <c r="AQL17" s="10"/>
      <c r="AQM17" s="65"/>
      <c r="AQN17" s="1" t="s">
        <v>28</v>
      </c>
      <c r="AQO17" s="10"/>
      <c r="AQR17" s="10">
        <f t="shared" si="1434"/>
        <v>50.433056136120285</v>
      </c>
      <c r="AQT17" s="47"/>
      <c r="AQU17" s="8"/>
      <c r="AQY17" s="10"/>
      <c r="AQZ17" s="65"/>
      <c r="ARA17" s="1" t="s">
        <v>28</v>
      </c>
      <c r="ARB17" s="10"/>
      <c r="ARE17" s="10">
        <f t="shared" si="1435"/>
        <v>222.6179545109735</v>
      </c>
      <c r="ARG17" s="47"/>
      <c r="ARH17" s="8"/>
      <c r="ARL17" s="10"/>
      <c r="ARM17" s="65"/>
      <c r="ARN17" s="1" t="s">
        <v>28</v>
      </c>
      <c r="ARO17" s="10"/>
      <c r="ARR17" s="10">
        <f t="shared" si="1436"/>
        <v>-20.178656382930058</v>
      </c>
      <c r="ART17" s="47"/>
      <c r="ARU17" s="8"/>
      <c r="ARY17" s="10"/>
      <c r="ARZ17" s="65"/>
      <c r="ASA17" s="1" t="s">
        <v>28</v>
      </c>
      <c r="ASB17" s="10"/>
      <c r="ASE17" s="10">
        <f t="shared" si="1437"/>
        <v>620.96954803240442</v>
      </c>
      <c r="ASG17" s="47"/>
      <c r="ASH17" s="8"/>
      <c r="ASL17" s="10"/>
      <c r="ASM17" s="65"/>
      <c r="ASN17" s="1" t="s">
        <v>28</v>
      </c>
      <c r="ASO17" s="10"/>
      <c r="ASQ17" s="10">
        <f t="shared" si="1438"/>
        <v>244.30127820198686</v>
      </c>
    </row>
    <row r="18" spans="176:1023 1025:1187" x14ac:dyDescent="0.45">
      <c r="JT18" s="8"/>
      <c r="KE18" s="8"/>
      <c r="KQ18" s="8"/>
      <c r="LB18" s="8"/>
      <c r="LN18" s="8"/>
      <c r="LZ18" s="8"/>
      <c r="ML18" s="8"/>
      <c r="MX18" s="8"/>
      <c r="NJ18" s="8"/>
      <c r="NL18" s="10"/>
      <c r="NM18" s="10"/>
      <c r="NV18" s="8"/>
      <c r="NW18" s="57"/>
      <c r="NX18" s="1" t="s">
        <v>29</v>
      </c>
      <c r="OB18" s="10">
        <f t="shared" si="1439"/>
        <v>779.96198069211096</v>
      </c>
      <c r="OH18" s="8"/>
      <c r="OJ18" s="10"/>
      <c r="OK18" s="10"/>
      <c r="OL18" s="65"/>
      <c r="OM18" s="1" t="s">
        <v>29</v>
      </c>
      <c r="OQ18" s="10"/>
      <c r="OT18" s="8"/>
      <c r="OW18" s="10"/>
      <c r="OX18" s="10"/>
      <c r="OY18" s="65"/>
      <c r="OZ18" s="1" t="s">
        <v>29</v>
      </c>
      <c r="PD18" s="10">
        <f t="shared" si="1440"/>
        <v>-4310.2664028670188</v>
      </c>
      <c r="PG18" s="8"/>
      <c r="PJ18" s="10"/>
      <c r="PK18" s="10"/>
      <c r="PL18" s="65"/>
      <c r="PM18" s="1" t="s">
        <v>29</v>
      </c>
      <c r="PP18" s="10">
        <f t="shared" si="1453"/>
        <v>1398.9116835066452</v>
      </c>
      <c r="PQ18" s="10"/>
      <c r="PR18" s="10">
        <f t="shared" si="1441"/>
        <v>1398.9116835066452</v>
      </c>
      <c r="PU18" s="8"/>
      <c r="PX18" s="10"/>
      <c r="PY18" s="10"/>
      <c r="PZ18" s="65"/>
      <c r="QA18" s="1" t="s">
        <v>29</v>
      </c>
      <c r="QE18" s="10">
        <f t="shared" si="1454"/>
        <v>730.09043233085686</v>
      </c>
      <c r="QH18" s="8"/>
      <c r="QK18" s="10"/>
      <c r="QL18" s="10"/>
      <c r="QM18" s="65"/>
      <c r="QN18" s="1" t="s">
        <v>29</v>
      </c>
      <c r="QR18" s="10"/>
      <c r="QU18" s="8"/>
      <c r="QX18" s="10"/>
      <c r="QY18" s="10"/>
      <c r="QZ18" s="65"/>
      <c r="RA18" s="1" t="s">
        <v>29</v>
      </c>
      <c r="RE18" s="10"/>
      <c r="RH18" s="8"/>
      <c r="RK18" s="10"/>
      <c r="RL18" s="10"/>
      <c r="RM18" s="65"/>
      <c r="RN18" s="1" t="s">
        <v>29</v>
      </c>
      <c r="RR18" s="10">
        <f t="shared" si="1442"/>
        <v>433.52964203805459</v>
      </c>
      <c r="RU18" s="8"/>
      <c r="RX18" s="10"/>
      <c r="RY18" s="10"/>
      <c r="RZ18" s="65"/>
      <c r="SA18" s="1" t="s">
        <v>29</v>
      </c>
      <c r="SE18" s="10">
        <f t="shared" si="1443"/>
        <v>-1646.9411117305353</v>
      </c>
      <c r="SH18" s="8"/>
      <c r="SK18" s="10"/>
      <c r="SL18" s="10"/>
      <c r="SM18" s="65"/>
      <c r="SN18" s="1" t="s">
        <v>29</v>
      </c>
      <c r="SR18" s="10">
        <f t="shared" si="1444"/>
        <v>-196.21315082663205</v>
      </c>
      <c r="ST18" s="47"/>
      <c r="SU18" s="8"/>
      <c r="SX18" s="10"/>
      <c r="SY18" s="10"/>
      <c r="SZ18" s="65"/>
      <c r="TA18" s="1" t="s">
        <v>29</v>
      </c>
      <c r="TE18" s="10">
        <f t="shared" si="1445"/>
        <v>301.76565098060382</v>
      </c>
      <c r="TG18" s="47"/>
      <c r="TH18" s="8"/>
      <c r="TK18" s="10"/>
      <c r="TL18" s="10"/>
      <c r="TM18" s="65"/>
      <c r="TN18" s="1" t="s">
        <v>29</v>
      </c>
      <c r="TR18" s="10">
        <f t="shared" si="1446"/>
        <v>-22.404768923843221</v>
      </c>
      <c r="TT18" s="47"/>
      <c r="TU18" s="8"/>
      <c r="TX18" s="10"/>
      <c r="TY18" s="10"/>
      <c r="TZ18" s="65"/>
      <c r="UA18" s="1" t="s">
        <v>29</v>
      </c>
      <c r="UE18" s="10">
        <f t="shared" si="1447"/>
        <v>-685.30211069957295</v>
      </c>
      <c r="UG18" s="47"/>
      <c r="UH18" s="8"/>
      <c r="UK18" s="10"/>
      <c r="UL18" s="10"/>
      <c r="UM18" s="65"/>
      <c r="UN18" s="1" t="s">
        <v>29</v>
      </c>
      <c r="UR18" s="10">
        <f t="shared" si="1448"/>
        <v>912.73369429286686</v>
      </c>
      <c r="UT18" s="47"/>
      <c r="UU18" s="8"/>
      <c r="UX18" s="10"/>
      <c r="UY18" s="10"/>
      <c r="UZ18" s="65"/>
      <c r="VA18" s="1" t="s">
        <v>29</v>
      </c>
      <c r="VE18" s="10">
        <f t="shared" si="1449"/>
        <v>-768.1201384887172</v>
      </c>
      <c r="VG18" s="47"/>
      <c r="VH18" s="8"/>
      <c r="VK18" s="10"/>
      <c r="VL18" s="10"/>
      <c r="VM18" s="65"/>
      <c r="VN18" s="1" t="s">
        <v>29</v>
      </c>
      <c r="VR18" s="10">
        <f t="shared" si="1455"/>
        <v>446.10490103396296</v>
      </c>
      <c r="VT18" s="47"/>
      <c r="VU18" s="8"/>
      <c r="VX18" s="10"/>
      <c r="VY18" s="10"/>
      <c r="VZ18" s="65"/>
      <c r="WA18" s="1" t="s">
        <v>29</v>
      </c>
      <c r="WE18" s="10">
        <f t="shared" si="1456"/>
        <v>319.79426059099205</v>
      </c>
      <c r="WG18" s="47"/>
      <c r="WH18" s="8"/>
      <c r="WK18" s="10"/>
      <c r="WL18" s="10"/>
      <c r="WM18" s="65"/>
      <c r="WN18" s="1" t="s">
        <v>29</v>
      </c>
      <c r="WR18" s="10">
        <f t="shared" si="1457"/>
        <v>-744.46287261635007</v>
      </c>
      <c r="WT18" s="47"/>
      <c r="WU18" s="8"/>
      <c r="WX18" s="10"/>
      <c r="WY18" s="10"/>
      <c r="WZ18" s="65"/>
      <c r="XA18" s="1" t="s">
        <v>29</v>
      </c>
      <c r="XE18" s="10">
        <f t="shared" si="1458"/>
        <v>-353.18375608314091</v>
      </c>
      <c r="XG18" s="47"/>
      <c r="XH18" s="8"/>
      <c r="XK18" s="10"/>
      <c r="XL18" s="10"/>
      <c r="XM18" s="65"/>
      <c r="XN18" s="1" t="s">
        <v>29</v>
      </c>
      <c r="XR18" s="10">
        <f t="shared" si="1450"/>
        <v>716.56156219718105</v>
      </c>
      <c r="XT18" s="47"/>
      <c r="XU18" s="8"/>
      <c r="XX18" s="10"/>
      <c r="XY18" s="10"/>
      <c r="XZ18" s="65"/>
      <c r="YA18" s="1" t="s">
        <v>29</v>
      </c>
      <c r="YE18" s="10">
        <f t="shared" si="1405"/>
        <v>-185.15121033490141</v>
      </c>
      <c r="YG18" s="47"/>
      <c r="YH18" s="8"/>
      <c r="YK18" s="10"/>
      <c r="YL18" s="10"/>
      <c r="YM18" s="65"/>
      <c r="YN18" s="1" t="s">
        <v>29</v>
      </c>
      <c r="YR18" s="10">
        <f t="shared" si="1406"/>
        <v>293.46773731042776</v>
      </c>
      <c r="YT18" s="47"/>
      <c r="YU18" s="8"/>
      <c r="YX18" s="10"/>
      <c r="YY18" s="10"/>
      <c r="YZ18" s="65"/>
      <c r="ZA18" s="1" t="s">
        <v>29</v>
      </c>
      <c r="ZE18" s="10">
        <f t="shared" si="1407"/>
        <v>-444.04657448584476</v>
      </c>
      <c r="ZG18" s="47"/>
      <c r="ZH18" s="8"/>
      <c r="ZK18" s="10"/>
      <c r="ZL18" s="10"/>
      <c r="ZM18" s="65"/>
      <c r="ZN18" s="1" t="s">
        <v>29</v>
      </c>
      <c r="ZR18" s="10">
        <f t="shared" si="1408"/>
        <v>-488.3097333164842</v>
      </c>
      <c r="ZT18" s="47"/>
      <c r="ZU18" s="8"/>
      <c r="ZX18" s="10"/>
      <c r="ZY18" s="10"/>
      <c r="ZZ18" s="65"/>
      <c r="AAA18" s="1" t="s">
        <v>29</v>
      </c>
      <c r="AAE18" s="10">
        <f t="shared" si="1409"/>
        <v>103.31146303987771</v>
      </c>
      <c r="AAG18" s="47"/>
      <c r="AAH18" s="8"/>
      <c r="AAK18" s="10"/>
      <c r="AAL18" s="10"/>
      <c r="AAM18" s="65"/>
      <c r="AAN18" s="1" t="s">
        <v>29</v>
      </c>
      <c r="AAR18" s="10">
        <f t="shared" si="1410"/>
        <v>-486.48818614811171</v>
      </c>
      <c r="AAT18" s="47"/>
      <c r="AAU18" s="8"/>
      <c r="AAV18" s="10">
        <f>AAR13-ABE13</f>
        <v>26982.220630907454</v>
      </c>
      <c r="AAX18" s="10"/>
      <c r="AAY18" s="10"/>
      <c r="AAZ18" s="65"/>
      <c r="ABA18" s="1" t="s">
        <v>29</v>
      </c>
      <c r="ABE18" s="10">
        <f t="shared" si="1411"/>
        <v>-769.24080154113472</v>
      </c>
      <c r="ABG18" s="47"/>
      <c r="ABH18" s="8"/>
      <c r="ABI18" s="10"/>
      <c r="ABK18" s="10"/>
      <c r="ABL18" s="10"/>
      <c r="ABM18" s="65"/>
      <c r="ABN18" s="1" t="s">
        <v>29</v>
      </c>
      <c r="ABR18" s="10">
        <f>ABR6-ABE6</f>
        <v>1664.0043604851089</v>
      </c>
      <c r="ABT18" s="47"/>
      <c r="ABU18" s="8"/>
      <c r="ABV18" s="10"/>
      <c r="ABX18" s="10"/>
      <c r="ABY18" s="10"/>
      <c r="ABZ18" s="65"/>
      <c r="ACA18" s="1" t="s">
        <v>29</v>
      </c>
      <c r="ACE18" s="10">
        <f>ACE6-ABR6</f>
        <v>-425.71086558156821</v>
      </c>
      <c r="ACG18" s="47"/>
      <c r="ACH18" s="8"/>
      <c r="ACI18" s="10"/>
      <c r="ACK18" s="10"/>
      <c r="ACL18" s="10"/>
      <c r="ACM18" s="65"/>
      <c r="ACN18" s="1" t="s">
        <v>29</v>
      </c>
      <c r="ACR18" s="10">
        <f>ACR6-ACE6</f>
        <v>-1634.8690625383751</v>
      </c>
      <c r="ACT18" s="47"/>
      <c r="ACU18" s="8"/>
      <c r="ACV18" s="10"/>
      <c r="ACX18" s="10"/>
      <c r="ACY18" s="10"/>
      <c r="ACZ18" s="65"/>
      <c r="ADA18" s="1" t="s">
        <v>29</v>
      </c>
      <c r="ADE18" s="10">
        <f>ADE6-ACR6</f>
        <v>-1253.1314033898016</v>
      </c>
      <c r="ADG18" s="47"/>
      <c r="ADH18" s="8"/>
      <c r="ADI18" s="10"/>
      <c r="ADK18" s="10"/>
      <c r="ADL18" s="10"/>
      <c r="ADM18" s="65"/>
      <c r="ADN18" s="1" t="s">
        <v>29</v>
      </c>
      <c r="ADR18" s="10">
        <f t="shared" si="1412"/>
        <v>-575.21398898691405</v>
      </c>
      <c r="ADT18" s="47"/>
      <c r="ADU18" s="8"/>
      <c r="ADV18" s="10"/>
      <c r="ADX18" s="10"/>
      <c r="ADY18" s="10"/>
      <c r="ADZ18" s="65"/>
      <c r="AEA18" s="1" t="s">
        <v>29</v>
      </c>
      <c r="AEE18" s="10">
        <f t="shared" si="1413"/>
        <v>1813.2797838358674</v>
      </c>
      <c r="AEG18" s="47"/>
      <c r="AEH18" s="8"/>
      <c r="AEI18" s="10"/>
      <c r="AEK18" s="10"/>
      <c r="AEL18" s="10"/>
      <c r="AEM18" s="65"/>
      <c r="AEN18" s="1" t="s">
        <v>29</v>
      </c>
      <c r="AER18" s="10">
        <f t="shared" si="1451"/>
        <v>104.16246859921375</v>
      </c>
      <c r="AET18" s="47"/>
      <c r="AEU18" s="8"/>
      <c r="AEV18" s="10"/>
      <c r="AEX18" s="10"/>
      <c r="AEY18" s="10"/>
      <c r="AEZ18" s="65"/>
      <c r="AFA18" s="1" t="s">
        <v>29</v>
      </c>
      <c r="AFE18" s="10">
        <f t="shared" si="1414"/>
        <v>-232.53122127587994</v>
      </c>
      <c r="AFG18" s="47"/>
      <c r="AFH18" s="8"/>
      <c r="AFI18" s="10"/>
      <c r="AFK18" s="10"/>
      <c r="AFL18" s="10"/>
      <c r="AFM18" s="65"/>
      <c r="AFN18" s="1" t="s">
        <v>29</v>
      </c>
      <c r="AFR18" s="10">
        <f t="shared" si="1415"/>
        <v>44.094672201565118</v>
      </c>
      <c r="AFT18" s="47"/>
      <c r="AFU18" s="8"/>
      <c r="AFV18" s="10"/>
      <c r="AFX18" s="10"/>
      <c r="AFY18" s="10"/>
      <c r="AFZ18" s="65"/>
      <c r="AGA18" s="1" t="s">
        <v>29</v>
      </c>
      <c r="AGE18" s="10">
        <f t="shared" si="1416"/>
        <v>477.66081133499392</v>
      </c>
      <c r="AGG18" s="47"/>
      <c r="AGH18" s="8"/>
      <c r="AGI18" s="10"/>
      <c r="AGK18" s="10"/>
      <c r="AGL18" s="10"/>
      <c r="AGM18" s="65"/>
      <c r="AGN18" s="1" t="s">
        <v>29</v>
      </c>
      <c r="AGR18" s="10">
        <f t="shared" si="1417"/>
        <v>172.88202993354207</v>
      </c>
      <c r="AGT18" s="47"/>
      <c r="AGU18" s="8"/>
      <c r="AGV18" s="10"/>
      <c r="AGX18" s="10"/>
      <c r="AGY18" s="10"/>
      <c r="AGZ18" s="65"/>
      <c r="AHA18" s="1" t="s">
        <v>29</v>
      </c>
      <c r="AHE18" s="10">
        <f t="shared" si="1418"/>
        <v>43.651443574126461</v>
      </c>
      <c r="AHG18" s="47"/>
      <c r="AHH18" s="8"/>
      <c r="AHI18" s="10"/>
      <c r="AHK18" s="10"/>
      <c r="AHL18" s="10"/>
      <c r="AHM18" s="65"/>
      <c r="AHN18" s="1" t="s">
        <v>29</v>
      </c>
      <c r="AHR18" s="10">
        <f t="shared" si="1419"/>
        <v>-597.04660081775364</v>
      </c>
      <c r="AHT18" s="47"/>
      <c r="AHU18" s="8"/>
      <c r="AHV18" s="10"/>
      <c r="AHX18" s="10"/>
      <c r="AHY18" s="10"/>
      <c r="AHZ18" s="65"/>
      <c r="AIA18" s="1" t="s">
        <v>29</v>
      </c>
      <c r="AIE18" s="10">
        <f t="shared" si="1420"/>
        <v>-41.925210552588396</v>
      </c>
      <c r="AIG18" s="47"/>
      <c r="AIH18" s="8"/>
      <c r="AII18" s="10"/>
      <c r="AIK18" s="10"/>
      <c r="AIL18" s="10"/>
      <c r="AIM18" s="65"/>
      <c r="AIN18" s="1" t="s">
        <v>29</v>
      </c>
      <c r="AIR18" s="10">
        <f t="shared" si="1421"/>
        <v>324.33284505952179</v>
      </c>
      <c r="AIT18" s="47"/>
      <c r="AIU18" s="8"/>
      <c r="AIV18" s="10"/>
      <c r="AIX18" s="10"/>
      <c r="AIY18" s="10"/>
      <c r="AIZ18" s="65"/>
      <c r="AJA18" s="1" t="s">
        <v>29</v>
      </c>
      <c r="AJE18" s="10">
        <f t="shared" si="1422"/>
        <v>578.21372940474248</v>
      </c>
      <c r="AJG18" s="47"/>
      <c r="AJH18" s="8"/>
      <c r="AJI18" s="10"/>
      <c r="AJK18" s="10"/>
      <c r="AJL18" s="10"/>
      <c r="AJM18" s="65"/>
      <c r="AJN18" s="1" t="s">
        <v>29</v>
      </c>
      <c r="AJR18" s="10">
        <f t="shared" si="1423"/>
        <v>513.54058022372192</v>
      </c>
      <c r="AJT18" s="47"/>
      <c r="AJU18" s="8"/>
      <c r="AJV18" s="10"/>
      <c r="AJX18" s="10"/>
      <c r="AJY18" s="10"/>
      <c r="AJZ18" s="65"/>
      <c r="AKA18" s="1" t="s">
        <v>29</v>
      </c>
      <c r="AKG18" s="47"/>
      <c r="AKH18" s="8"/>
      <c r="AKI18" s="10"/>
      <c r="AKK18" s="10"/>
      <c r="AKL18" s="10"/>
      <c r="AKM18" s="65"/>
      <c r="AKN18" s="1" t="s">
        <v>29</v>
      </c>
      <c r="AKR18" s="10">
        <f t="shared" si="1424"/>
        <v>464.86581643535465</v>
      </c>
      <c r="AKT18" s="47"/>
      <c r="AKU18" s="8"/>
      <c r="AKV18" s="10"/>
      <c r="AKX18" s="10"/>
      <c r="AKY18" s="10"/>
      <c r="AKZ18" s="65"/>
      <c r="ALA18" s="1" t="s">
        <v>29</v>
      </c>
      <c r="ALE18" s="10">
        <f t="shared" si="1452"/>
        <v>385.48706460156973</v>
      </c>
      <c r="ALG18" s="47"/>
      <c r="ALH18" s="8"/>
      <c r="ALI18" s="10"/>
      <c r="ALK18" s="10"/>
      <c r="ALL18" s="10"/>
      <c r="ALM18" s="65"/>
      <c r="ALN18" s="1" t="s">
        <v>29</v>
      </c>
      <c r="ALR18" s="10">
        <v>221.73283607822668</v>
      </c>
      <c r="ALT18" s="47"/>
      <c r="ALU18" s="8"/>
      <c r="ALV18" s="10"/>
      <c r="ALX18" s="10"/>
      <c r="ALY18" s="10"/>
      <c r="ALZ18" s="65"/>
      <c r="AMA18" s="1" t="s">
        <v>29</v>
      </c>
      <c r="AME18" s="10">
        <f t="shared" si="1425"/>
        <v>577.59622155728721</v>
      </c>
      <c r="AMG18" s="47"/>
      <c r="AMH18" s="8"/>
      <c r="AMI18" s="10"/>
      <c r="AMK18" s="10"/>
      <c r="AML18" s="10"/>
      <c r="AMM18" s="65"/>
      <c r="AMN18" s="1" t="s">
        <v>29</v>
      </c>
      <c r="AMR18" s="10">
        <f t="shared" si="1426"/>
        <v>-280.01791770620184</v>
      </c>
      <c r="AMT18" s="47"/>
      <c r="AMU18" s="8"/>
      <c r="AMV18" s="10"/>
      <c r="AMX18" s="10"/>
      <c r="AMY18" s="10"/>
      <c r="AMZ18" s="65"/>
      <c r="ANA18" s="1" t="s">
        <v>29</v>
      </c>
      <c r="ANE18" s="10">
        <f t="shared" si="1427"/>
        <v>466.56005745568109</v>
      </c>
      <c r="ANG18" s="47"/>
      <c r="ANH18" s="8"/>
      <c r="ANI18" s="10"/>
      <c r="ANK18" s="10"/>
      <c r="ANL18" s="10"/>
      <c r="ANM18" s="65"/>
      <c r="ANN18" s="1" t="s">
        <v>29</v>
      </c>
      <c r="ANR18" s="10">
        <f t="shared" si="1428"/>
        <v>543.38008055644605</v>
      </c>
      <c r="ANT18" s="47"/>
      <c r="ANU18" s="8"/>
      <c r="ANV18" s="10"/>
      <c r="ANX18" s="10"/>
      <c r="ANY18" s="10"/>
      <c r="ANZ18" s="65"/>
      <c r="AOA18" s="1" t="s">
        <v>29</v>
      </c>
      <c r="AOE18" s="10">
        <f t="shared" si="1429"/>
        <v>107.93588214268675</v>
      </c>
      <c r="AOG18" s="47"/>
      <c r="AOH18" s="8"/>
      <c r="AOI18" s="10"/>
      <c r="AOK18" s="10"/>
      <c r="AOL18" s="10"/>
      <c r="AOM18" s="65"/>
      <c r="AON18" s="1" t="s">
        <v>29</v>
      </c>
      <c r="AOR18" s="10">
        <f t="shared" si="1430"/>
        <v>249.29018748258386</v>
      </c>
      <c r="AOT18" s="47"/>
      <c r="AOU18" s="8"/>
      <c r="AOV18" s="10"/>
      <c r="AOX18" s="10"/>
      <c r="AOY18" s="10"/>
      <c r="AOZ18" s="65"/>
      <c r="APA18" s="1" t="s">
        <v>29</v>
      </c>
      <c r="APE18" s="10">
        <f t="shared" si="1431"/>
        <v>1244.292452675727</v>
      </c>
      <c r="APG18" s="47"/>
      <c r="APH18" s="8"/>
      <c r="API18" s="10"/>
      <c r="APK18" s="10"/>
      <c r="APL18" s="10"/>
      <c r="APM18" s="65"/>
      <c r="APN18" s="1" t="s">
        <v>29</v>
      </c>
      <c r="APR18" s="10">
        <f t="shared" si="1432"/>
        <v>-1234.178320355757</v>
      </c>
      <c r="APT18" s="47"/>
      <c r="APU18" s="8"/>
      <c r="APV18" s="10"/>
      <c r="APX18" s="10"/>
      <c r="APY18" s="10"/>
      <c r="APZ18" s="65"/>
      <c r="AQA18" s="1" t="s">
        <v>29</v>
      </c>
      <c r="AQE18" s="10">
        <f t="shared" si="1433"/>
        <v>-340.22444130812073</v>
      </c>
      <c r="AQG18" s="47"/>
      <c r="AQH18" s="8"/>
      <c r="AQI18" s="10"/>
      <c r="AQK18" s="10"/>
      <c r="AQL18" s="10"/>
      <c r="AQM18" s="65"/>
      <c r="AQN18" s="1" t="s">
        <v>29</v>
      </c>
      <c r="AQR18" s="10">
        <f t="shared" si="1434"/>
        <v>71.750313864089549</v>
      </c>
      <c r="AQT18" s="47"/>
      <c r="AQU18" s="8"/>
      <c r="AQV18" s="10"/>
      <c r="AQX18" s="10"/>
      <c r="AQY18" s="10"/>
      <c r="AQZ18" s="65"/>
      <c r="ARA18" s="1" t="s">
        <v>29</v>
      </c>
      <c r="ARE18" s="10">
        <f t="shared" si="1435"/>
        <v>316.71505420639005</v>
      </c>
      <c r="ARG18" s="47"/>
      <c r="ARH18" s="8"/>
      <c r="ARI18" s="10"/>
      <c r="ARK18" s="10"/>
      <c r="ARL18" s="10"/>
      <c r="ARM18" s="65"/>
      <c r="ARN18" s="1" t="s">
        <v>29</v>
      </c>
      <c r="ARR18" s="10">
        <f t="shared" si="1436"/>
        <v>-28.70785631002218</v>
      </c>
      <c r="ART18" s="47"/>
      <c r="ARU18" s="8"/>
      <c r="ARV18" s="10"/>
      <c r="ARX18" s="10"/>
      <c r="ARY18" s="10"/>
      <c r="ARZ18" s="65"/>
      <c r="ASA18" s="1" t="s">
        <v>29</v>
      </c>
      <c r="ASE18" s="10">
        <f t="shared" si="1437"/>
        <v>883.44358610978088</v>
      </c>
      <c r="ASG18" s="47"/>
      <c r="ASH18" s="8"/>
      <c r="ASI18" s="10"/>
      <c r="ASK18" s="10"/>
      <c r="ASL18" s="10"/>
      <c r="ASM18" s="65"/>
      <c r="ASN18" s="1" t="s">
        <v>29</v>
      </c>
      <c r="ASQ18" s="10">
        <f t="shared" si="1438"/>
        <v>347.56357697382919</v>
      </c>
    </row>
    <row r="19" spans="176:1023 1025:1187" x14ac:dyDescent="0.45">
      <c r="NM19" s="10"/>
      <c r="NW19" s="57"/>
      <c r="NX19" s="1" t="s">
        <v>30</v>
      </c>
      <c r="OB19" s="10">
        <f t="shared" si="1439"/>
        <v>627.53248663873819</v>
      </c>
      <c r="OK19" s="10"/>
      <c r="OL19" s="65"/>
      <c r="OM19" s="1" t="s">
        <v>30</v>
      </c>
      <c r="OQ19" s="10"/>
      <c r="OX19" s="10"/>
      <c r="OY19" s="65"/>
      <c r="OZ19" s="1" t="s">
        <v>30</v>
      </c>
      <c r="PD19" s="10">
        <f t="shared" si="1440"/>
        <v>-3467.9026168254859</v>
      </c>
      <c r="PK19" s="10"/>
      <c r="PL19" s="65"/>
      <c r="PM19" s="1" t="s">
        <v>30</v>
      </c>
      <c r="PP19" s="10">
        <f t="shared" si="1453"/>
        <v>1125.5196395084931</v>
      </c>
      <c r="PQ19" s="10"/>
      <c r="PR19" s="10">
        <f t="shared" si="1441"/>
        <v>1125.5196395084931</v>
      </c>
      <c r="PY19" s="10"/>
      <c r="PZ19" s="65"/>
      <c r="QA19" s="1" t="s">
        <v>30</v>
      </c>
      <c r="QE19" s="10">
        <f t="shared" si="1454"/>
        <v>587.40743243046745</v>
      </c>
      <c r="QL19" s="10"/>
      <c r="QM19" s="65"/>
      <c r="QN19" s="1" t="s">
        <v>30</v>
      </c>
      <c r="QR19" s="10"/>
      <c r="QY19" s="10"/>
      <c r="QZ19" s="65"/>
      <c r="RA19" s="1" t="s">
        <v>30</v>
      </c>
      <c r="RE19" s="10"/>
      <c r="RL19" s="10"/>
      <c r="RM19" s="65"/>
      <c r="RN19" s="1" t="s">
        <v>30</v>
      </c>
      <c r="RR19" s="10">
        <f t="shared" si="1442"/>
        <v>25348.804096910389</v>
      </c>
      <c r="RY19" s="10"/>
      <c r="RZ19" s="65"/>
      <c r="SA19" s="1" t="s">
        <v>30</v>
      </c>
      <c r="SE19" s="10">
        <f t="shared" si="1443"/>
        <v>-2367.3201794677079</v>
      </c>
      <c r="SL19" s="10"/>
      <c r="SM19" s="65"/>
      <c r="SN19" s="1" t="s">
        <v>30</v>
      </c>
      <c r="SR19" s="10">
        <f t="shared" si="1444"/>
        <v>-282.03761999768903</v>
      </c>
      <c r="ST19" s="47"/>
      <c r="SY19" s="10"/>
      <c r="SZ19" s="65"/>
      <c r="TA19" s="1" t="s">
        <v>30</v>
      </c>
      <c r="TE19" s="10">
        <f t="shared" si="1445"/>
        <v>433.75923398132727</v>
      </c>
      <c r="TG19" s="47"/>
      <c r="TL19" s="10"/>
      <c r="TM19" s="65"/>
      <c r="TN19" s="1" t="s">
        <v>30</v>
      </c>
      <c r="TR19" s="10">
        <f t="shared" si="1446"/>
        <v>-32.204710424644873</v>
      </c>
      <c r="TT19" s="47"/>
      <c r="TY19" s="10"/>
      <c r="TZ19" s="65"/>
      <c r="UA19" s="1" t="s">
        <v>30</v>
      </c>
      <c r="UE19" s="10">
        <f t="shared" si="1447"/>
        <v>-985.05617725836055</v>
      </c>
      <c r="UG19" s="47"/>
      <c r="UL19" s="10"/>
      <c r="UM19" s="65"/>
      <c r="UN19" s="1" t="s">
        <v>30</v>
      </c>
      <c r="UR19" s="10">
        <f t="shared" si="1448"/>
        <v>1311.9673056853935</v>
      </c>
      <c r="UT19" s="47"/>
      <c r="UY19" s="10"/>
      <c r="UZ19" s="65"/>
      <c r="VA19" s="1" t="s">
        <v>30</v>
      </c>
      <c r="VE19" s="10">
        <f t="shared" si="1449"/>
        <v>-1104.0991636848412</v>
      </c>
      <c r="VG19" s="47"/>
      <c r="VL19" s="10"/>
      <c r="VM19" s="65"/>
      <c r="VN19" s="1" t="s">
        <v>30</v>
      </c>
      <c r="VR19" s="10">
        <f t="shared" si="1455"/>
        <v>641.23308772556629</v>
      </c>
      <c r="VT19" s="47"/>
      <c r="VY19" s="10"/>
      <c r="VZ19" s="65"/>
      <c r="WA19" s="1" t="s">
        <v>30</v>
      </c>
      <c r="WE19" s="10">
        <f t="shared" si="1456"/>
        <v>459.6736343411394</v>
      </c>
      <c r="WG19" s="47"/>
      <c r="WL19" s="10"/>
      <c r="WM19" s="65"/>
      <c r="WN19" s="1" t="s">
        <v>30</v>
      </c>
      <c r="WR19" s="10">
        <f t="shared" si="1457"/>
        <v>-1070.0941088035324</v>
      </c>
      <c r="WT19" s="47"/>
      <c r="WY19" s="10"/>
      <c r="WZ19" s="65"/>
      <c r="XA19" s="1" t="s">
        <v>30</v>
      </c>
      <c r="XE19" s="10">
        <f t="shared" si="1458"/>
        <v>-507.66783759334794</v>
      </c>
      <c r="XG19" s="47"/>
      <c r="XL19" s="10"/>
      <c r="XM19" s="65"/>
      <c r="XN19" s="1" t="s">
        <v>30</v>
      </c>
      <c r="XR19" s="10">
        <f t="shared" si="1450"/>
        <v>1029.9886461865462</v>
      </c>
      <c r="XT19" s="47"/>
      <c r="XY19" s="10"/>
      <c r="XZ19" s="65"/>
      <c r="YA19" s="1" t="s">
        <v>30</v>
      </c>
      <c r="YE19" s="10">
        <f t="shared" si="1405"/>
        <v>-266.13713954721607</v>
      </c>
      <c r="YG19" s="47"/>
      <c r="YL19" s="10"/>
      <c r="YM19" s="65"/>
      <c r="YN19" s="1" t="s">
        <v>30</v>
      </c>
      <c r="YR19" s="10">
        <f t="shared" si="1406"/>
        <v>421.83177747485024</v>
      </c>
      <c r="YT19" s="47"/>
      <c r="YY19" s="10"/>
      <c r="YZ19" s="65"/>
      <c r="ZA19" s="1" t="s">
        <v>30</v>
      </c>
      <c r="ZE19" s="10">
        <f t="shared" si="1407"/>
        <v>-638.27444036495581</v>
      </c>
      <c r="ZG19" s="47"/>
      <c r="ZL19" s="10"/>
      <c r="ZM19" s="65"/>
      <c r="ZN19" s="1" t="s">
        <v>30</v>
      </c>
      <c r="ZR19" s="10">
        <f t="shared" si="1408"/>
        <v>-701.89849368442083</v>
      </c>
      <c r="ZT19" s="47"/>
      <c r="ZY19" s="10"/>
      <c r="ZZ19" s="65"/>
      <c r="AAA19" s="1" t="s">
        <v>30</v>
      </c>
      <c r="AAE19" s="10">
        <f t="shared" si="1409"/>
        <v>148.50033767610148</v>
      </c>
      <c r="AAG19" s="47"/>
      <c r="AAL19" s="10"/>
      <c r="AAM19" s="65"/>
      <c r="AAN19" s="1" t="s">
        <v>30</v>
      </c>
      <c r="AAR19" s="10">
        <f t="shared" si="1410"/>
        <v>-699.28019401431084</v>
      </c>
      <c r="AAT19" s="47"/>
      <c r="AAY19" s="10"/>
      <c r="AAZ19" s="65"/>
      <c r="ABA19" s="1" t="s">
        <v>30</v>
      </c>
      <c r="ABE19" s="10">
        <f t="shared" si="1411"/>
        <v>-1105.7100095368805</v>
      </c>
      <c r="ABG19" s="47"/>
      <c r="ABL19" s="10"/>
      <c r="ABM19" s="65"/>
      <c r="ABN19" s="1" t="s">
        <v>30</v>
      </c>
      <c r="ABR19" s="10">
        <f>ABR7-ABE7</f>
        <v>2391.8469660153642</v>
      </c>
      <c r="ABT19" s="47"/>
      <c r="ABY19" s="10"/>
      <c r="ABZ19" s="65"/>
      <c r="ACA19" s="1" t="s">
        <v>30</v>
      </c>
      <c r="ACE19" s="10">
        <f>ACE7-ABR7</f>
        <v>-611.91861417009932</v>
      </c>
      <c r="ACG19" s="47"/>
      <c r="ACL19" s="10"/>
      <c r="ACM19" s="65"/>
      <c r="ACN19" s="1" t="s">
        <v>30</v>
      </c>
      <c r="ACR19" s="10">
        <f>ACR7-ACE7</f>
        <v>-2349.9677644623516</v>
      </c>
      <c r="ACT19" s="47"/>
      <c r="ACY19" s="10"/>
      <c r="ACZ19" s="65"/>
      <c r="ADA19" s="1" t="s">
        <v>30</v>
      </c>
      <c r="ADE19" s="10">
        <f>ADE7-ACR7</f>
        <v>-1801.2564247984774</v>
      </c>
      <c r="ADG19" s="47"/>
      <c r="ADL19" s="10"/>
      <c r="ADM19" s="65"/>
      <c r="ADN19" s="1" t="s">
        <v>30</v>
      </c>
      <c r="ADR19" s="10">
        <f t="shared" si="1412"/>
        <v>-826.81504149835382</v>
      </c>
      <c r="ADT19" s="47"/>
      <c r="ADY19" s="10"/>
      <c r="ADZ19" s="65"/>
      <c r="AEA19" s="1" t="s">
        <v>30</v>
      </c>
      <c r="AEE19" s="10">
        <f t="shared" si="1413"/>
        <v>2606.4160963138493</v>
      </c>
      <c r="AEG19" s="47"/>
      <c r="AEL19" s="10"/>
      <c r="AEM19" s="65"/>
      <c r="AEN19" s="1" t="s">
        <v>30</v>
      </c>
      <c r="AER19" s="10">
        <f t="shared" si="1451"/>
        <v>149.72357669728081</v>
      </c>
      <c r="AET19" s="47"/>
      <c r="AEY19" s="10"/>
      <c r="AEZ19" s="65"/>
      <c r="AFA19" s="1" t="s">
        <v>30</v>
      </c>
      <c r="AFE19" s="10">
        <f t="shared" si="1414"/>
        <v>-334.24136938584707</v>
      </c>
      <c r="AFG19" s="47"/>
      <c r="AFL19" s="10"/>
      <c r="AFM19" s="65"/>
      <c r="AFN19" s="1" t="s">
        <v>30</v>
      </c>
      <c r="AFR19" s="10">
        <f t="shared" si="1415"/>
        <v>63.381869920100144</v>
      </c>
      <c r="AFT19" s="47"/>
      <c r="AFY19" s="10"/>
      <c r="AFZ19" s="65"/>
      <c r="AGA19" s="1" t="s">
        <v>30</v>
      </c>
      <c r="AGE19" s="10">
        <f t="shared" si="1416"/>
        <v>686.59168780241453</v>
      </c>
      <c r="AGG19" s="47"/>
      <c r="AGL19" s="10"/>
      <c r="AGM19" s="65"/>
      <c r="AGN19" s="1" t="s">
        <v>30</v>
      </c>
      <c r="AGR19" s="10">
        <f t="shared" si="1417"/>
        <v>248.50136730084341</v>
      </c>
      <c r="AGT19" s="47"/>
      <c r="AGY19" s="10"/>
      <c r="AGZ19" s="65"/>
      <c r="AHA19" s="1" t="s">
        <v>30</v>
      </c>
      <c r="AHE19" s="10">
        <f t="shared" si="1418"/>
        <v>62.744771200312243</v>
      </c>
      <c r="AHG19" s="47"/>
      <c r="AHL19" s="10"/>
      <c r="AHM19" s="65"/>
      <c r="AHN19" s="1" t="s">
        <v>30</v>
      </c>
      <c r="AHR19" s="10">
        <f t="shared" si="1419"/>
        <v>-858.19733087683562</v>
      </c>
      <c r="AHT19" s="47"/>
      <c r="AHY19" s="10"/>
      <c r="AHZ19" s="65"/>
      <c r="AIA19" s="1" t="s">
        <v>30</v>
      </c>
      <c r="AIE19" s="10">
        <f t="shared" si="1420"/>
        <v>-60.263476491454639</v>
      </c>
      <c r="AIG19" s="47"/>
      <c r="AIL19" s="10"/>
      <c r="AIM19" s="65"/>
      <c r="AIN19" s="1" t="s">
        <v>30</v>
      </c>
      <c r="AIR19" s="10">
        <f t="shared" si="1421"/>
        <v>466.19741501674434</v>
      </c>
      <c r="AIT19" s="47"/>
      <c r="AIY19" s="10"/>
      <c r="AIZ19" s="65"/>
      <c r="AJA19" s="1" t="s">
        <v>30</v>
      </c>
      <c r="AJE19" s="10">
        <f t="shared" si="1422"/>
        <v>831.12688117114158</v>
      </c>
      <c r="AJG19" s="47"/>
      <c r="AJL19" s="10"/>
      <c r="AJM19" s="65"/>
      <c r="AJN19" s="1" t="s">
        <v>30</v>
      </c>
      <c r="AJR19" s="10">
        <f t="shared" si="1423"/>
        <v>738.16542065778049</v>
      </c>
      <c r="AJT19" s="47"/>
      <c r="AJY19" s="10"/>
      <c r="AJZ19" s="65"/>
      <c r="AKA19" s="1" t="s">
        <v>30</v>
      </c>
      <c r="AKG19" s="47"/>
      <c r="AKL19" s="10"/>
      <c r="AKM19" s="65"/>
      <c r="AKN19" s="1" t="s">
        <v>30</v>
      </c>
      <c r="AKR19" s="10">
        <f t="shared" si="1424"/>
        <v>668.20010755320982</v>
      </c>
      <c r="AKT19" s="47"/>
      <c r="AKY19" s="10"/>
      <c r="AKZ19" s="65"/>
      <c r="ALA19" s="1" t="s">
        <v>30</v>
      </c>
      <c r="ALE19" s="10">
        <f t="shared" si="1452"/>
        <v>554.10075105611031</v>
      </c>
      <c r="ALG19" s="47"/>
      <c r="ALL19" s="10"/>
      <c r="ALM19" s="65"/>
      <c r="ALN19" s="1" t="s">
        <v>30</v>
      </c>
      <c r="ALR19" s="10">
        <v>318.71970644270914</v>
      </c>
      <c r="ALT19" s="47"/>
      <c r="ALY19" s="10"/>
      <c r="ALZ19" s="65"/>
      <c r="AMA19" s="1" t="s">
        <v>30</v>
      </c>
      <c r="AME19" s="10">
        <f t="shared" si="1425"/>
        <v>830.23922587725974</v>
      </c>
      <c r="AMG19" s="47"/>
      <c r="AML19" s="10"/>
      <c r="AMM19" s="65"/>
      <c r="AMN19" s="1" t="s">
        <v>30</v>
      </c>
      <c r="AMR19" s="10">
        <f t="shared" si="1426"/>
        <v>-402.49892667468521</v>
      </c>
      <c r="AMT19" s="47"/>
      <c r="AMY19" s="10"/>
      <c r="AMZ19" s="65"/>
      <c r="ANA19" s="1" t="s">
        <v>30</v>
      </c>
      <c r="ANE19" s="10">
        <f t="shared" si="1427"/>
        <v>670.6353789553541</v>
      </c>
      <c r="ANG19" s="47"/>
      <c r="ANL19" s="10"/>
      <c r="ANM19" s="65"/>
      <c r="ANN19" s="1" t="s">
        <v>30</v>
      </c>
      <c r="ANR19" s="10">
        <f t="shared" si="1428"/>
        <v>781.05680162169301</v>
      </c>
      <c r="ANT19" s="47"/>
      <c r="ANY19" s="10"/>
      <c r="ANZ19" s="65"/>
      <c r="AOA19" s="1" t="s">
        <v>30</v>
      </c>
      <c r="AOE19" s="10">
        <f t="shared" si="1429"/>
        <v>155.14748866069567</v>
      </c>
      <c r="AOG19" s="47"/>
      <c r="AOL19" s="10"/>
      <c r="AOM19" s="65"/>
      <c r="AON19" s="1" t="s">
        <v>30</v>
      </c>
      <c r="AOR19" s="10">
        <f t="shared" si="1430"/>
        <v>358.33075866790023</v>
      </c>
      <c r="AOT19" s="47"/>
      <c r="AOY19" s="10"/>
      <c r="AOZ19" s="65"/>
      <c r="APA19" s="1" t="s">
        <v>30</v>
      </c>
      <c r="APE19" s="10">
        <f t="shared" si="1431"/>
        <v>1788.5511783458787</v>
      </c>
      <c r="APG19" s="47"/>
      <c r="APL19" s="10"/>
      <c r="APM19" s="65"/>
      <c r="APN19" s="1" t="s">
        <v>30</v>
      </c>
      <c r="APR19" s="10">
        <f t="shared" si="1432"/>
        <v>-1774.0130822255232</v>
      </c>
      <c r="APT19" s="47"/>
      <c r="APY19" s="10"/>
      <c r="APZ19" s="65"/>
      <c r="AQA19" s="1" t="s">
        <v>30</v>
      </c>
      <c r="AQE19" s="10">
        <f t="shared" si="1433"/>
        <v>-489.04003564047161</v>
      </c>
      <c r="AQG19" s="47"/>
      <c r="AQL19" s="10"/>
      <c r="AQM19" s="65"/>
      <c r="AQN19" s="1" t="s">
        <v>30</v>
      </c>
      <c r="AQR19" s="10">
        <f t="shared" si="1434"/>
        <v>103.13420139481605</v>
      </c>
      <c r="AQT19" s="47"/>
      <c r="AQY19" s="10"/>
      <c r="AQZ19" s="65"/>
      <c r="ARA19" s="1" t="s">
        <v>30</v>
      </c>
      <c r="ARE19" s="10">
        <f t="shared" si="1435"/>
        <v>455.24754424299317</v>
      </c>
      <c r="ARG19" s="47"/>
      <c r="ARL19" s="10"/>
      <c r="ARM19" s="65"/>
      <c r="ARN19" s="1" t="s">
        <v>30</v>
      </c>
      <c r="ARR19" s="10">
        <f t="shared" si="1436"/>
        <v>-41.264792791000218</v>
      </c>
      <c r="ART19" s="47"/>
      <c r="ARY19" s="10"/>
      <c r="ARZ19" s="65"/>
      <c r="ASA19" s="1" t="s">
        <v>30</v>
      </c>
      <c r="ASE19" s="10">
        <f t="shared" si="1437"/>
        <v>1269.8655075347779</v>
      </c>
      <c r="ASG19" s="47"/>
      <c r="ASL19" s="10"/>
      <c r="ASM19" s="65"/>
      <c r="ASN19" s="1" t="s">
        <v>30</v>
      </c>
      <c r="ASQ19" s="10">
        <f t="shared" si="1438"/>
        <v>499.58933995773259</v>
      </c>
    </row>
    <row r="20" spans="176:1023 1025:1187" x14ac:dyDescent="0.45">
      <c r="NM20" s="10"/>
      <c r="NW20" s="57"/>
      <c r="NX20" s="45" t="s">
        <v>31</v>
      </c>
      <c r="OB20" s="10">
        <f t="shared" si="1439"/>
        <v>22337.193981528981</v>
      </c>
      <c r="OK20" s="10"/>
      <c r="OL20" s="65"/>
      <c r="OM20" s="45" t="s">
        <v>31</v>
      </c>
      <c r="OQ20" s="10"/>
      <c r="OX20" s="10"/>
      <c r="OY20" s="65"/>
      <c r="OZ20" s="45" t="s">
        <v>31</v>
      </c>
      <c r="PD20" s="10">
        <f>PD8-OQ8</f>
        <v>-123440.9614010579</v>
      </c>
      <c r="PK20" s="10"/>
      <c r="PL20" s="65"/>
      <c r="PM20" s="45" t="s">
        <v>31</v>
      </c>
      <c r="PP20" s="10">
        <f>PP8-PD8</f>
        <v>40063.185656545684</v>
      </c>
      <c r="PQ20" s="10"/>
      <c r="PR20" s="10">
        <f>PR8-PD8</f>
        <v>40063.185656545684</v>
      </c>
      <c r="PY20" s="10"/>
      <c r="PZ20" s="65"/>
      <c r="QA20" s="45" t="s">
        <v>31</v>
      </c>
      <c r="QE20" s="10">
        <f>QE8-PR8</f>
        <v>20908.931479661725</v>
      </c>
      <c r="QL20" s="10"/>
      <c r="QM20" s="65"/>
      <c r="QN20" s="45" t="s">
        <v>31</v>
      </c>
      <c r="QR20" s="10"/>
      <c r="QY20" s="10"/>
      <c r="QZ20" s="65"/>
      <c r="RA20" s="45" t="s">
        <v>31</v>
      </c>
      <c r="RE20" s="10"/>
      <c r="RL20" s="10"/>
      <c r="RM20" s="65"/>
      <c r="RN20" s="45" t="s">
        <v>31</v>
      </c>
      <c r="RR20" s="10">
        <f>SUM(RR15:RR19)</f>
        <v>37415.779167022665</v>
      </c>
      <c r="RY20" s="10"/>
      <c r="RZ20" s="65"/>
      <c r="SA20" s="45" t="s">
        <v>31</v>
      </c>
      <c r="SE20" s="10">
        <f>SUM(SE15:SE19)</f>
        <v>-48208.700814406766</v>
      </c>
      <c r="SL20" s="10"/>
      <c r="SM20" s="65"/>
      <c r="SN20" s="45" t="s">
        <v>31</v>
      </c>
      <c r="SR20" s="10">
        <f>SUM(SR15:SR19)</f>
        <v>-5743.4847042672227</v>
      </c>
      <c r="ST20" s="47"/>
      <c r="SY20" s="10"/>
      <c r="SZ20" s="65"/>
      <c r="TA20" s="45" t="s">
        <v>31</v>
      </c>
      <c r="TE20" s="10">
        <f t="shared" si="1445"/>
        <v>8833.1816362896934</v>
      </c>
      <c r="TG20" s="47"/>
      <c r="TL20" s="10"/>
      <c r="TM20" s="65"/>
      <c r="TN20" s="45" t="s">
        <v>31</v>
      </c>
      <c r="TR20" s="10">
        <f t="shared" si="1446"/>
        <v>-655.82478582416661</v>
      </c>
      <c r="TT20" s="47"/>
      <c r="TY20" s="10"/>
      <c r="TZ20" s="65"/>
      <c r="UA20" s="45" t="s">
        <v>31</v>
      </c>
      <c r="UE20" s="10">
        <f t="shared" si="1447"/>
        <v>-20059.930611291202</v>
      </c>
      <c r="UG20" s="47"/>
      <c r="UL20" s="10"/>
      <c r="UM20" s="65"/>
      <c r="UN20" s="45" t="s">
        <v>31</v>
      </c>
      <c r="UR20" s="10">
        <f t="shared" si="1448"/>
        <v>26717.230675696861</v>
      </c>
      <c r="UT20" s="47"/>
      <c r="UY20" s="10"/>
      <c r="UZ20" s="65"/>
      <c r="VA20" s="45" t="s">
        <v>31</v>
      </c>
      <c r="VE20" s="10">
        <f t="shared" si="1449"/>
        <v>-22484.151790353702</v>
      </c>
      <c r="VG20" s="47"/>
      <c r="VL20" s="10"/>
      <c r="VM20" s="65"/>
      <c r="VN20" s="45" t="s">
        <v>31</v>
      </c>
      <c r="VR20" s="10">
        <f t="shared" si="1455"/>
        <v>13058.231136867544</v>
      </c>
      <c r="VT20" s="47"/>
      <c r="VY20" s="10"/>
      <c r="VZ20" s="65"/>
      <c r="WA20" s="45" t="s">
        <v>31</v>
      </c>
      <c r="WE20" s="10">
        <f t="shared" si="1456"/>
        <v>9360.9089731182903</v>
      </c>
      <c r="WG20" s="47"/>
      <c r="WL20" s="10"/>
      <c r="WM20" s="65"/>
      <c r="WN20" s="45" t="s">
        <v>31</v>
      </c>
      <c r="WR20" s="10">
        <f t="shared" si="1457"/>
        <v>-21791.664339282084</v>
      </c>
      <c r="WT20" s="47"/>
      <c r="WY20" s="10"/>
      <c r="WZ20" s="65"/>
      <c r="XA20" s="45" t="s">
        <v>31</v>
      </c>
      <c r="XE20" s="10">
        <f t="shared" si="1458"/>
        <v>-10338.274943923112</v>
      </c>
      <c r="XG20" s="47"/>
      <c r="XL20" s="10"/>
      <c r="XM20" s="65"/>
      <c r="XN20" s="45" t="s">
        <v>31</v>
      </c>
      <c r="XR20" s="10">
        <f t="shared" ref="XR20:XR21" si="1463">XR8-XE8</f>
        <v>20974.946657789173</v>
      </c>
      <c r="XT20" s="47"/>
      <c r="XY20" s="10"/>
      <c r="XZ20" s="65"/>
      <c r="YA20" s="45" t="s">
        <v>31</v>
      </c>
      <c r="YE20" s="10">
        <f t="shared" si="1405"/>
        <v>-5419.6833395466674</v>
      </c>
      <c r="YG20" s="47"/>
      <c r="YL20" s="10"/>
      <c r="YM20" s="65"/>
      <c r="YN20" s="45" t="s">
        <v>31</v>
      </c>
      <c r="YR20" s="10">
        <f t="shared" si="1406"/>
        <v>8590.2879258466419</v>
      </c>
      <c r="YT20" s="47"/>
      <c r="YY20" s="10"/>
      <c r="YZ20" s="65"/>
      <c r="ZA20" s="45" t="s">
        <v>31</v>
      </c>
      <c r="ZE20" s="10">
        <f t="shared" si="1407"/>
        <v>-12997.980501292273</v>
      </c>
      <c r="ZG20" s="47"/>
      <c r="ZL20" s="10"/>
      <c r="ZM20" s="65"/>
      <c r="ZN20" s="45" t="s">
        <v>31</v>
      </c>
      <c r="ZR20" s="10">
        <f t="shared" si="1408"/>
        <v>-14293.636651939247</v>
      </c>
      <c r="ZT20" s="47"/>
      <c r="ZY20" s="10"/>
      <c r="ZZ20" s="65"/>
      <c r="AAA20" s="45" t="s">
        <v>31</v>
      </c>
      <c r="AAE20" s="10">
        <f t="shared" si="1409"/>
        <v>3024.098054820206</v>
      </c>
      <c r="AAG20" s="47"/>
      <c r="AAL20" s="10"/>
      <c r="AAM20" s="65"/>
      <c r="AAN20" s="45" t="s">
        <v>31</v>
      </c>
      <c r="AAR20" s="10">
        <f t="shared" si="1410"/>
        <v>-14240.316941942554</v>
      </c>
      <c r="AAT20" s="47"/>
      <c r="AAY20" s="10"/>
      <c r="AAZ20" s="65"/>
      <c r="ABA20" s="45" t="s">
        <v>31</v>
      </c>
      <c r="ABE20" s="10">
        <f t="shared" si="1411"/>
        <v>-22516.955458573997</v>
      </c>
      <c r="ABG20" s="47"/>
      <c r="ABL20" s="10"/>
      <c r="ABM20" s="65"/>
      <c r="ABN20" s="45" t="s">
        <v>31</v>
      </c>
      <c r="ABR20" s="10">
        <f>ABR8-ABE8</f>
        <v>48708.1704361632</v>
      </c>
      <c r="ABT20" s="47"/>
      <c r="ABY20" s="10"/>
      <c r="ABZ20" s="65"/>
      <c r="ACA20" s="45" t="s">
        <v>31</v>
      </c>
      <c r="ACE20" s="10">
        <f>ACE8-ABR8</f>
        <v>-12461.263858244056</v>
      </c>
      <c r="ACG20" s="47"/>
      <c r="ACL20" s="10"/>
      <c r="ACM20" s="65"/>
      <c r="ACN20" s="45" t="s">
        <v>31</v>
      </c>
      <c r="ACR20" s="10">
        <f>ACR8-ACE8</f>
        <v>-47855.331890906091</v>
      </c>
      <c r="ACT20" s="47"/>
      <c r="ACY20" s="10"/>
      <c r="ACZ20" s="65"/>
      <c r="ADA20" s="45" t="s">
        <v>31</v>
      </c>
      <c r="ADE20" s="10">
        <f>ADE8-ACR8</f>
        <v>-36681.23679521156</v>
      </c>
      <c r="ADG20" s="47"/>
      <c r="ADL20" s="10"/>
      <c r="ADM20" s="65"/>
      <c r="ADN20" s="45" t="s">
        <v>31</v>
      </c>
      <c r="ADR20" s="10">
        <f t="shared" si="1412"/>
        <v>-16837.468505594414</v>
      </c>
      <c r="ADT20" s="47"/>
      <c r="ADY20" s="10"/>
      <c r="ADZ20" s="65"/>
      <c r="AEA20" s="45" t="s">
        <v>31</v>
      </c>
      <c r="AEE20" s="10">
        <f t="shared" si="1413"/>
        <v>53077.709924857365</v>
      </c>
      <c r="AEG20" s="47"/>
      <c r="AEL20" s="10"/>
      <c r="AEM20" s="65"/>
      <c r="AEN20" s="45" t="s">
        <v>31</v>
      </c>
      <c r="AER20" s="10">
        <f t="shared" si="1451"/>
        <v>3049.0084004966775</v>
      </c>
      <c r="AET20" s="47"/>
      <c r="AEY20" s="10"/>
      <c r="AEZ20" s="65"/>
      <c r="AFA20" s="45" t="s">
        <v>31</v>
      </c>
      <c r="AFE20" s="10">
        <f t="shared" si="1414"/>
        <v>-6806.5749264822807</v>
      </c>
      <c r="AFG20" s="47"/>
      <c r="AFL20" s="10"/>
      <c r="AFM20" s="65"/>
      <c r="AFN20" s="45" t="s">
        <v>31</v>
      </c>
      <c r="AFR20" s="10">
        <f t="shared" si="1415"/>
        <v>1290.7242672694847</v>
      </c>
      <c r="AFT20" s="47"/>
      <c r="AFY20" s="10"/>
      <c r="AFZ20" s="65"/>
      <c r="AGA20" s="45" t="s">
        <v>31</v>
      </c>
      <c r="AGE20" s="10">
        <f t="shared" si="1416"/>
        <v>13981.925024762866</v>
      </c>
      <c r="AGG20" s="47"/>
      <c r="AGL20" s="10"/>
      <c r="AGM20" s="65"/>
      <c r="AGN20" s="45" t="s">
        <v>31</v>
      </c>
      <c r="AGR20" s="10">
        <f t="shared" si="1417"/>
        <v>5060.5440582486335</v>
      </c>
      <c r="AGT20" s="47"/>
      <c r="AGY20" s="10"/>
      <c r="AGZ20" s="65"/>
      <c r="AHA20" s="45" t="s">
        <v>31</v>
      </c>
      <c r="AHE20" s="10">
        <f t="shared" si="1418"/>
        <v>1277.7502294364385</v>
      </c>
      <c r="AHG20" s="47"/>
      <c r="AHL20" s="10"/>
      <c r="AHM20" s="65"/>
      <c r="AHN20" s="45" t="s">
        <v>31</v>
      </c>
      <c r="AHR20" s="10">
        <f t="shared" si="1419"/>
        <v>-17476.5453033339</v>
      </c>
      <c r="AHT20" s="47"/>
      <c r="AHY20" s="10"/>
      <c r="AHZ20" s="65"/>
      <c r="AIA20" s="45" t="s">
        <v>31</v>
      </c>
      <c r="AIE20" s="10">
        <f t="shared" si="1420"/>
        <v>-1227.220522770891</v>
      </c>
      <c r="AIG20" s="47"/>
      <c r="AIL20" s="10"/>
      <c r="AIM20" s="65"/>
      <c r="AIN20" s="45" t="s">
        <v>31</v>
      </c>
      <c r="AIR20" s="10">
        <f t="shared" si="1421"/>
        <v>9493.7608760829316</v>
      </c>
      <c r="AIT20" s="47"/>
      <c r="AIY20" s="10"/>
      <c r="AIZ20" s="65"/>
      <c r="AJA20" s="45" t="s">
        <v>31</v>
      </c>
      <c r="AJE20" s="10">
        <f t="shared" si="1422"/>
        <v>16925.275888198521</v>
      </c>
      <c r="AJG20" s="47"/>
      <c r="AJL20" s="10"/>
      <c r="AJM20" s="65"/>
      <c r="AJN20" s="45" t="s">
        <v>31</v>
      </c>
      <c r="AJR20" s="10">
        <f t="shared" si="1423"/>
        <v>15032.185432573548</v>
      </c>
      <c r="AJT20" s="47"/>
      <c r="AJY20" s="10"/>
      <c r="AJZ20" s="65"/>
      <c r="AKA20" s="45" t="s">
        <v>31</v>
      </c>
      <c r="AKG20" s="47"/>
      <c r="AKL20" s="10"/>
      <c r="AKM20" s="65"/>
      <c r="AKN20" s="45" t="s">
        <v>31</v>
      </c>
      <c r="AKR20" s="10">
        <f t="shared" si="1424"/>
        <v>13607.394280071836</v>
      </c>
      <c r="AKT20" s="47"/>
      <c r="AKY20" s="10"/>
      <c r="AKZ20" s="65"/>
      <c r="ALA20" s="45" t="s">
        <v>31</v>
      </c>
      <c r="ALE20" s="10">
        <f t="shared" si="1452"/>
        <v>11283.846418572823</v>
      </c>
      <c r="ALG20" s="47"/>
      <c r="ALL20" s="10"/>
      <c r="ALM20" s="65"/>
      <c r="ALN20" s="45" t="s">
        <v>31</v>
      </c>
      <c r="ALR20" s="10">
        <v>6490.4879193061497</v>
      </c>
      <c r="ALT20" s="47"/>
      <c r="ALY20" s="10"/>
      <c r="ALZ20" s="65"/>
      <c r="AMA20" s="45" t="s">
        <v>31</v>
      </c>
      <c r="AME20" s="10">
        <f t="shared" si="1425"/>
        <v>16907.199513435364</v>
      </c>
      <c r="AMG20" s="47"/>
      <c r="AML20" s="10"/>
      <c r="AMM20" s="65"/>
      <c r="AMN20" s="45" t="s">
        <v>31</v>
      </c>
      <c r="AMR20" s="10">
        <f t="shared" si="1426"/>
        <v>-8196.5889410271775</v>
      </c>
      <c r="AMT20" s="47"/>
      <c r="AMY20" s="10"/>
      <c r="AMZ20" s="65"/>
      <c r="ANA20" s="45" t="s">
        <v>31</v>
      </c>
      <c r="ANE20" s="10">
        <f t="shared" si="1427"/>
        <v>13656.986804960761</v>
      </c>
      <c r="ANG20" s="47"/>
      <c r="ANL20" s="10"/>
      <c r="ANM20" s="65"/>
      <c r="ANN20" s="45" t="s">
        <v>31</v>
      </c>
      <c r="ANR20" s="10">
        <f t="shared" si="1428"/>
        <v>15905.636309089139</v>
      </c>
      <c r="ANT20" s="47"/>
      <c r="ANY20" s="10"/>
      <c r="ANZ20" s="65"/>
      <c r="AOA20" s="45" t="s">
        <v>31</v>
      </c>
      <c r="AOE20" s="10">
        <f t="shared" si="1429"/>
        <v>3159.4623128331732</v>
      </c>
      <c r="AOG20" s="47"/>
      <c r="AOL20" s="10"/>
      <c r="AOM20" s="65"/>
      <c r="AON20" s="45" t="s">
        <v>31</v>
      </c>
      <c r="AOR20" s="10">
        <f t="shared" si="1430"/>
        <v>7297.1373066566885</v>
      </c>
      <c r="AOT20" s="47"/>
      <c r="AOY20" s="10"/>
      <c r="AOZ20" s="65"/>
      <c r="APA20" s="45" t="s">
        <v>31</v>
      </c>
      <c r="APE20" s="10">
        <f t="shared" si="1431"/>
        <v>36422.504104562802</v>
      </c>
      <c r="APG20" s="47"/>
      <c r="APL20" s="10"/>
      <c r="APM20" s="65"/>
      <c r="APN20" s="45" t="s">
        <v>31</v>
      </c>
      <c r="APR20" s="10">
        <f t="shared" si="1432"/>
        <v>-36126.446674377425</v>
      </c>
      <c r="APT20" s="47"/>
      <c r="APY20" s="10"/>
      <c r="APZ20" s="65"/>
      <c r="AQA20" s="45" t="s">
        <v>31</v>
      </c>
      <c r="AQE20" s="10">
        <f t="shared" si="1433"/>
        <v>-9958.9337565861642</v>
      </c>
      <c r="AQG20" s="47"/>
      <c r="AQL20" s="10"/>
      <c r="AQM20" s="65"/>
      <c r="AQN20" s="45" t="s">
        <v>31</v>
      </c>
      <c r="AQR20" s="10">
        <f t="shared" si="1434"/>
        <v>2100.2507052093279</v>
      </c>
      <c r="AQT20" s="47"/>
      <c r="AQY20" s="10"/>
      <c r="AQZ20" s="65"/>
      <c r="ARA20" s="45" t="s">
        <v>31</v>
      </c>
      <c r="ARE20" s="10">
        <f t="shared" si="1435"/>
        <v>9270.7749990788288</v>
      </c>
      <c r="ARG20" s="47"/>
      <c r="ARL20" s="10"/>
      <c r="ARM20" s="65"/>
      <c r="ARN20" s="45" t="s">
        <v>31</v>
      </c>
      <c r="ARR20" s="10">
        <f t="shared" si="1436"/>
        <v>-840.32657438074239</v>
      </c>
      <c r="ART20" s="47"/>
      <c r="ARY20" s="10"/>
      <c r="ARZ20" s="65"/>
      <c r="ASA20" s="45" t="s">
        <v>31</v>
      </c>
      <c r="ASE20" s="10">
        <f t="shared" si="1437"/>
        <v>25859.859209174989</v>
      </c>
      <c r="ASG20" s="47"/>
      <c r="ASL20" s="10"/>
      <c r="ASM20" s="65"/>
      <c r="ASN20" s="45" t="s">
        <v>31</v>
      </c>
      <c r="ASQ20" s="10">
        <f t="shared" si="1438"/>
        <v>10173.762431575917</v>
      </c>
    </row>
    <row r="21" spans="176:1023 1025:1187" x14ac:dyDescent="0.45">
      <c r="NJ21" s="10"/>
      <c r="NM21" s="10"/>
      <c r="NV21" s="10"/>
      <c r="NW21" s="57"/>
      <c r="NX21" s="1" t="s">
        <v>32</v>
      </c>
      <c r="OB21" s="10">
        <f t="shared" si="1439"/>
        <v>0</v>
      </c>
      <c r="OH21" s="10"/>
      <c r="OK21" s="10"/>
      <c r="OL21" s="65"/>
      <c r="OM21" s="1" t="s">
        <v>32</v>
      </c>
      <c r="OQ21" s="10"/>
      <c r="OT21" s="10"/>
      <c r="OW21" s="10"/>
      <c r="OX21" s="10"/>
      <c r="OY21" s="65"/>
      <c r="OZ21" s="1" t="s">
        <v>32</v>
      </c>
      <c r="PD21" s="10">
        <f t="shared" si="1440"/>
        <v>0</v>
      </c>
      <c r="PG21" s="10"/>
      <c r="PJ21" s="10"/>
      <c r="PK21" s="10"/>
      <c r="PL21" s="65"/>
      <c r="PM21" s="1" t="s">
        <v>32</v>
      </c>
      <c r="PP21" s="10">
        <f t="shared" ref="PP21" si="1464">PP9-PD9</f>
        <v>0</v>
      </c>
      <c r="PQ21" s="10"/>
      <c r="PR21" s="10">
        <f t="shared" ref="PR21" si="1465">PR9-PD9</f>
        <v>0</v>
      </c>
      <c r="PU21" s="10"/>
      <c r="PX21" s="10"/>
      <c r="PY21" s="10"/>
      <c r="PZ21" s="65"/>
      <c r="QA21" s="1" t="s">
        <v>32</v>
      </c>
      <c r="QE21" s="10">
        <f t="shared" ref="QE21" si="1466">QE9-PR9</f>
        <v>0</v>
      </c>
      <c r="QH21" s="10"/>
      <c r="QK21" s="10"/>
      <c r="QL21" s="10"/>
      <c r="QM21" s="65"/>
      <c r="QN21" s="1" t="s">
        <v>32</v>
      </c>
      <c r="QR21" s="10"/>
      <c r="QU21" s="10"/>
      <c r="QX21" s="10"/>
      <c r="QY21" s="10"/>
      <c r="QZ21" s="65"/>
      <c r="RA21" s="1" t="s">
        <v>32</v>
      </c>
      <c r="RE21" s="10"/>
      <c r="RH21" s="10"/>
      <c r="RK21" s="10"/>
      <c r="RL21" s="10"/>
      <c r="RM21" s="65"/>
      <c r="RN21" s="1" t="s">
        <v>32</v>
      </c>
      <c r="RR21" s="10">
        <f>RR9-RE9</f>
        <v>0</v>
      </c>
      <c r="RU21" s="10"/>
      <c r="RX21" s="10"/>
      <c r="RY21" s="10"/>
      <c r="RZ21" s="65"/>
      <c r="SA21" s="1" t="s">
        <v>32</v>
      </c>
      <c r="SE21" s="10">
        <f>SE9-RR9</f>
        <v>0</v>
      </c>
      <c r="SH21" s="10"/>
      <c r="SK21" s="10"/>
      <c r="SL21" s="10"/>
      <c r="SM21" s="65"/>
      <c r="SN21" s="1" t="s">
        <v>32</v>
      </c>
      <c r="SR21" s="10">
        <f>SR9-SE9</f>
        <v>0</v>
      </c>
      <c r="ST21" s="47"/>
      <c r="SU21" s="10"/>
      <c r="SX21" s="10"/>
      <c r="SY21" s="10"/>
      <c r="SZ21" s="65"/>
      <c r="TA21" s="1" t="s">
        <v>32</v>
      </c>
      <c r="TE21" s="10">
        <f t="shared" si="1445"/>
        <v>0</v>
      </c>
      <c r="TG21" s="47"/>
      <c r="TH21" s="10"/>
      <c r="TK21" s="10"/>
      <c r="TL21" s="10"/>
      <c r="TM21" s="65"/>
      <c r="TN21" s="1" t="s">
        <v>32</v>
      </c>
      <c r="TR21" s="10">
        <f t="shared" si="1446"/>
        <v>0</v>
      </c>
      <c r="TT21" s="47"/>
      <c r="TU21" s="10"/>
      <c r="TX21" s="10"/>
      <c r="TY21" s="10"/>
      <c r="TZ21" s="65"/>
      <c r="UA21" s="1" t="s">
        <v>32</v>
      </c>
      <c r="UE21" s="10">
        <f t="shared" si="1447"/>
        <v>0</v>
      </c>
      <c r="UG21" s="47"/>
      <c r="UH21" s="10"/>
      <c r="UK21" s="10"/>
      <c r="UL21" s="10"/>
      <c r="UM21" s="65"/>
      <c r="UN21" s="1" t="s">
        <v>32</v>
      </c>
      <c r="UR21" s="10">
        <f t="shared" si="1448"/>
        <v>0</v>
      </c>
      <c r="UT21" s="47"/>
      <c r="UU21" s="10"/>
      <c r="UX21" s="10"/>
      <c r="UY21" s="10"/>
      <c r="UZ21" s="65"/>
      <c r="VA21" s="1" t="s">
        <v>32</v>
      </c>
      <c r="VE21" s="10">
        <f t="shared" si="1449"/>
        <v>0</v>
      </c>
      <c r="VG21" s="47"/>
      <c r="VH21" s="10"/>
      <c r="VK21" s="10"/>
      <c r="VL21" s="10"/>
      <c r="VM21" s="65"/>
      <c r="VN21" s="1" t="s">
        <v>32</v>
      </c>
      <c r="VR21" s="10">
        <f t="shared" si="1455"/>
        <v>0</v>
      </c>
      <c r="VT21" s="47"/>
      <c r="VU21" s="10"/>
      <c r="VX21" s="10"/>
      <c r="VY21" s="10"/>
      <c r="VZ21" s="65"/>
      <c r="WA21" s="1" t="s">
        <v>32</v>
      </c>
      <c r="WE21" s="10">
        <f t="shared" si="1456"/>
        <v>0</v>
      </c>
      <c r="WG21" s="47"/>
      <c r="WH21" s="10"/>
      <c r="WK21" s="10"/>
      <c r="WL21" s="10"/>
      <c r="WM21" s="65"/>
      <c r="WN21" s="1" t="s">
        <v>32</v>
      </c>
      <c r="WR21" s="10">
        <f t="shared" si="1457"/>
        <v>0</v>
      </c>
      <c r="WT21" s="47"/>
      <c r="WU21" s="10"/>
      <c r="WX21" s="10"/>
      <c r="WY21" s="10"/>
      <c r="WZ21" s="65"/>
      <c r="XA21" s="1" t="s">
        <v>32</v>
      </c>
      <c r="XE21" s="10">
        <f t="shared" si="1458"/>
        <v>0</v>
      </c>
      <c r="XG21" s="47"/>
      <c r="XH21" s="10"/>
      <c r="XK21" s="10"/>
      <c r="XL21" s="10"/>
      <c r="XM21" s="65"/>
      <c r="XN21" s="1" t="s">
        <v>32</v>
      </c>
      <c r="XR21" s="10">
        <f t="shared" si="1463"/>
        <v>0</v>
      </c>
      <c r="XT21" s="47"/>
      <c r="XU21" s="10"/>
      <c r="XX21" s="10"/>
      <c r="XY21" s="10"/>
      <c r="XZ21" s="65"/>
      <c r="YA21" s="1" t="s">
        <v>32</v>
      </c>
      <c r="YE21" s="10">
        <f t="shared" si="1405"/>
        <v>0</v>
      </c>
      <c r="YG21" s="47"/>
      <c r="YH21" s="10"/>
      <c r="YK21" s="10"/>
      <c r="YL21" s="10"/>
      <c r="YM21" s="65"/>
      <c r="YN21" s="1" t="s">
        <v>32</v>
      </c>
      <c r="YR21" s="10">
        <f t="shared" si="1406"/>
        <v>0</v>
      </c>
      <c r="YT21" s="47"/>
      <c r="YU21" s="10"/>
      <c r="YX21" s="10"/>
      <c r="YY21" s="10"/>
      <c r="YZ21" s="65"/>
      <c r="ZA21" s="1" t="s">
        <v>32</v>
      </c>
      <c r="ZE21" s="10">
        <f t="shared" si="1407"/>
        <v>0</v>
      </c>
      <c r="ZG21" s="47"/>
      <c r="ZH21" s="10"/>
      <c r="ZK21" s="10"/>
      <c r="ZL21" s="10"/>
      <c r="ZM21" s="65"/>
      <c r="ZN21" s="1" t="s">
        <v>32</v>
      </c>
      <c r="ZR21" s="10">
        <f t="shared" si="1408"/>
        <v>-0.01</v>
      </c>
      <c r="ZT21" s="47"/>
      <c r="ZU21" s="10"/>
      <c r="ZX21" s="10"/>
      <c r="ZY21" s="10"/>
      <c r="ZZ21" s="65"/>
      <c r="AAA21" s="1" t="s">
        <v>32</v>
      </c>
      <c r="AAE21" s="10">
        <f t="shared" si="1409"/>
        <v>-1.9999999999999997E-2</v>
      </c>
      <c r="AAG21" s="47"/>
      <c r="AAH21" s="10"/>
      <c r="AAK21" s="10"/>
      <c r="AAL21" s="10"/>
      <c r="AAM21" s="65"/>
      <c r="AAN21" s="1" t="s">
        <v>32</v>
      </c>
      <c r="AAR21" s="10">
        <f t="shared" si="1410"/>
        <v>0</v>
      </c>
      <c r="AAT21" s="47"/>
      <c r="AAU21" s="10"/>
      <c r="AAX21" s="10"/>
      <c r="AAY21" s="10"/>
      <c r="AAZ21" s="65"/>
      <c r="ABA21" s="1" t="s">
        <v>32</v>
      </c>
      <c r="ABE21" s="10">
        <f t="shared" si="1411"/>
        <v>0</v>
      </c>
      <c r="ABG21" s="47"/>
      <c r="ABH21" s="10"/>
      <c r="ABK21" s="10"/>
      <c r="ABL21" s="10"/>
      <c r="ABM21" s="65"/>
      <c r="ABN21" s="1" t="s">
        <v>32</v>
      </c>
      <c r="ABR21" s="10">
        <f t="shared" si="1459"/>
        <v>0</v>
      </c>
      <c r="ABT21" s="47"/>
      <c r="ABU21" s="10"/>
      <c r="ABX21" s="10"/>
      <c r="ABY21" s="10"/>
      <c r="ABZ21" s="65"/>
      <c r="ACA21" s="1" t="s">
        <v>32</v>
      </c>
      <c r="ACE21" s="10">
        <f t="shared" ref="ACE21" si="1467">ACE9-ABR9</f>
        <v>0</v>
      </c>
      <c r="ACG21" s="47"/>
      <c r="ACH21" s="10"/>
      <c r="ACK21" s="10"/>
      <c r="ACL21" s="10"/>
      <c r="ACM21" s="65"/>
      <c r="ACN21" s="1" t="s">
        <v>32</v>
      </c>
      <c r="ACR21" s="10">
        <f t="shared" ref="ACR21" si="1468">ACR9-ACE9</f>
        <v>0</v>
      </c>
      <c r="ACT21" s="47"/>
      <c r="ACU21" s="10"/>
      <c r="ACX21" s="10"/>
      <c r="ACY21" s="10"/>
      <c r="ACZ21" s="65"/>
      <c r="ADA21" s="1" t="s">
        <v>32</v>
      </c>
      <c r="ADE21" s="10">
        <f t="shared" ref="ADE21" si="1469">ADE9-ACR9</f>
        <v>0</v>
      </c>
      <c r="ADG21" s="47"/>
      <c r="ADH21" s="10"/>
      <c r="ADK21" s="10"/>
      <c r="ADL21" s="10"/>
      <c r="ADM21" s="65"/>
      <c r="ADN21" s="1" t="s">
        <v>32</v>
      </c>
      <c r="ADR21" s="10">
        <f t="shared" si="1412"/>
        <v>0</v>
      </c>
      <c r="ADT21" s="47"/>
      <c r="ADU21" s="10"/>
      <c r="ADX21" s="10"/>
      <c r="ADY21" s="10"/>
      <c r="ADZ21" s="65"/>
      <c r="AEA21" s="1" t="s">
        <v>32</v>
      </c>
      <c r="AEE21" s="10">
        <f t="shared" si="1413"/>
        <v>0</v>
      </c>
      <c r="AEG21" s="47"/>
      <c r="AEH21" s="10"/>
      <c r="AEK21" s="10"/>
      <c r="AEL21" s="10"/>
      <c r="AEM21" s="65"/>
      <c r="AEN21" s="1" t="s">
        <v>32</v>
      </c>
      <c r="AER21" s="10">
        <f t="shared" si="1451"/>
        <v>0</v>
      </c>
      <c r="AET21" s="47"/>
      <c r="AEU21" s="10"/>
      <c r="AEX21" s="10"/>
      <c r="AEY21" s="10"/>
      <c r="AEZ21" s="65"/>
      <c r="AFA21" s="1" t="s">
        <v>32</v>
      </c>
      <c r="AFE21" s="10">
        <f t="shared" si="1414"/>
        <v>0</v>
      </c>
      <c r="AFG21" s="47"/>
      <c r="AFH21" s="10"/>
      <c r="AFK21" s="10"/>
      <c r="AFL21" s="10"/>
      <c r="AFM21" s="65"/>
      <c r="AFN21" s="1" t="s">
        <v>32</v>
      </c>
      <c r="AFR21" s="10">
        <f t="shared" si="1415"/>
        <v>0</v>
      </c>
      <c r="AFT21" s="47"/>
      <c r="AFU21" s="10"/>
      <c r="AFX21" s="10"/>
      <c r="AFY21" s="10"/>
      <c r="AFZ21" s="65"/>
      <c r="AGA21" s="1" t="s">
        <v>32</v>
      </c>
      <c r="AGE21" s="10">
        <f t="shared" si="1416"/>
        <v>0</v>
      </c>
      <c r="AGG21" s="47"/>
      <c r="AGH21" s="10"/>
      <c r="AGK21" s="10"/>
      <c r="AGL21" s="10"/>
      <c r="AGM21" s="65"/>
      <c r="AGN21" s="1" t="s">
        <v>32</v>
      </c>
      <c r="AGR21" s="10">
        <f t="shared" si="1417"/>
        <v>0</v>
      </c>
      <c r="AGT21" s="47"/>
      <c r="AGU21" s="10"/>
      <c r="AGX21" s="10"/>
      <c r="AGY21" s="10"/>
      <c r="AGZ21" s="65"/>
      <c r="AHA21" s="1" t="s">
        <v>32</v>
      </c>
      <c r="AHE21" s="10">
        <f t="shared" si="1418"/>
        <v>0</v>
      </c>
      <c r="AHG21" s="47"/>
      <c r="AHH21" s="10"/>
      <c r="AHK21" s="10"/>
      <c r="AHL21" s="10"/>
      <c r="AHM21" s="65"/>
      <c r="AHN21" s="1" t="s">
        <v>32</v>
      </c>
      <c r="AHR21" s="10">
        <f t="shared" si="1419"/>
        <v>0</v>
      </c>
      <c r="AHT21" s="47"/>
      <c r="AHU21" s="10"/>
      <c r="AHX21" s="10"/>
      <c r="AHY21" s="10"/>
      <c r="AHZ21" s="65"/>
      <c r="AIA21" s="1" t="s">
        <v>32</v>
      </c>
      <c r="AIE21" s="10">
        <f t="shared" si="1420"/>
        <v>0</v>
      </c>
      <c r="AIG21" s="47"/>
      <c r="AIH21" s="10"/>
      <c r="AIK21" s="10"/>
      <c r="AIL21" s="10"/>
      <c r="AIM21" s="65"/>
      <c r="AIN21" s="1" t="s">
        <v>32</v>
      </c>
      <c r="AIR21" s="10">
        <f t="shared" si="1421"/>
        <v>0</v>
      </c>
      <c r="AIT21" s="47"/>
      <c r="AIU21" s="10"/>
      <c r="AIX21" s="10"/>
      <c r="AIY21" s="10"/>
      <c r="AIZ21" s="65"/>
      <c r="AJA21" s="1" t="s">
        <v>32</v>
      </c>
      <c r="AJE21" s="10">
        <f t="shared" si="1422"/>
        <v>0</v>
      </c>
      <c r="AJG21" s="47"/>
      <c r="AJH21" s="10"/>
      <c r="AJK21" s="10"/>
      <c r="AJL21" s="10"/>
      <c r="AJM21" s="65"/>
      <c r="AJN21" s="1" t="s">
        <v>32</v>
      </c>
      <c r="AJR21" s="10">
        <f t="shared" si="1423"/>
        <v>0</v>
      </c>
      <c r="AJT21" s="47"/>
      <c r="AJU21" s="10"/>
      <c r="AJX21" s="10"/>
      <c r="AJY21" s="10"/>
      <c r="AJZ21" s="65"/>
      <c r="AKA21" s="1" t="s">
        <v>32</v>
      </c>
      <c r="AKG21" s="47"/>
      <c r="AKH21" s="10"/>
      <c r="AKK21" s="10"/>
      <c r="AKL21" s="10"/>
      <c r="AKM21" s="65"/>
      <c r="AKN21" s="1" t="s">
        <v>32</v>
      </c>
      <c r="AKR21" s="10">
        <f t="shared" si="1424"/>
        <v>0</v>
      </c>
      <c r="AKT21" s="47"/>
      <c r="AKU21" s="10"/>
      <c r="AKX21" s="10"/>
      <c r="AKY21" s="10"/>
      <c r="AKZ21" s="65"/>
      <c r="ALA21" s="1" t="s">
        <v>32</v>
      </c>
      <c r="ALE21" s="10">
        <f t="shared" si="1452"/>
        <v>0</v>
      </c>
      <c r="ALG21" s="47"/>
      <c r="ALH21" s="10"/>
      <c r="ALK21" s="10"/>
      <c r="ALL21" s="10"/>
      <c r="ALM21" s="65"/>
      <c r="ALN21" s="1" t="s">
        <v>32</v>
      </c>
      <c r="ALR21" s="10">
        <v>0</v>
      </c>
      <c r="ALT21" s="47"/>
      <c r="ALU21" s="10"/>
      <c r="ALX21" s="10"/>
      <c r="ALY21" s="10"/>
      <c r="ALZ21" s="65"/>
      <c r="AMA21" s="1" t="s">
        <v>32</v>
      </c>
      <c r="AME21" s="10">
        <f t="shared" si="1425"/>
        <v>0</v>
      </c>
      <c r="AMG21" s="47"/>
      <c r="AMH21" s="10"/>
      <c r="AMK21" s="10"/>
      <c r="AML21" s="10"/>
      <c r="AMM21" s="65"/>
      <c r="AMN21" s="1" t="s">
        <v>32</v>
      </c>
      <c r="AMR21" s="10">
        <f t="shared" si="1426"/>
        <v>0</v>
      </c>
      <c r="AMT21" s="47"/>
      <c r="AMU21" s="10"/>
      <c r="AMX21" s="10"/>
      <c r="AMY21" s="10"/>
      <c r="AMZ21" s="65"/>
      <c r="ANA21" s="1" t="s">
        <v>32</v>
      </c>
      <c r="ANE21" s="10">
        <f t="shared" si="1427"/>
        <v>0</v>
      </c>
      <c r="ANG21" s="47"/>
      <c r="ANH21" s="10"/>
      <c r="ANK21" s="10"/>
      <c r="ANL21" s="10"/>
      <c r="ANM21" s="65"/>
      <c r="ANN21" s="1" t="s">
        <v>32</v>
      </c>
      <c r="ANR21" s="10">
        <f t="shared" si="1428"/>
        <v>0</v>
      </c>
      <c r="ANT21" s="47"/>
      <c r="ANU21" s="10"/>
      <c r="ANX21" s="10"/>
      <c r="ANY21" s="10"/>
      <c r="ANZ21" s="65"/>
      <c r="AOA21" s="1" t="s">
        <v>32</v>
      </c>
      <c r="AOE21" s="10">
        <f t="shared" si="1429"/>
        <v>0</v>
      </c>
      <c r="AOG21" s="47"/>
      <c r="AOH21" s="10"/>
      <c r="AOK21" s="10"/>
      <c r="AOL21" s="10"/>
      <c r="AOM21" s="65"/>
      <c r="AON21" s="1" t="s">
        <v>32</v>
      </c>
      <c r="AOR21" s="10">
        <f t="shared" si="1430"/>
        <v>0</v>
      </c>
      <c r="AOT21" s="47"/>
      <c r="AOU21" s="10"/>
      <c r="AOX21" s="10"/>
      <c r="AOY21" s="10"/>
      <c r="AOZ21" s="65"/>
      <c r="APA21" s="1" t="s">
        <v>32</v>
      </c>
      <c r="APE21" s="10">
        <f t="shared" si="1431"/>
        <v>0</v>
      </c>
      <c r="APG21" s="47"/>
      <c r="APH21" s="10"/>
      <c r="APK21" s="10"/>
      <c r="APL21" s="10"/>
      <c r="APM21" s="65"/>
      <c r="APN21" s="1" t="s">
        <v>32</v>
      </c>
      <c r="APR21" s="10">
        <f t="shared" si="1432"/>
        <v>0</v>
      </c>
      <c r="APT21" s="47"/>
      <c r="APU21" s="10"/>
      <c r="APX21" s="10"/>
      <c r="APY21" s="10"/>
      <c r="APZ21" s="65"/>
      <c r="AQA21" s="1" t="s">
        <v>32</v>
      </c>
      <c r="AQE21" s="10">
        <f t="shared" si="1433"/>
        <v>0</v>
      </c>
      <c r="AQG21" s="47"/>
      <c r="AQH21" s="10"/>
      <c r="AQK21" s="10"/>
      <c r="AQL21" s="10"/>
      <c r="AQM21" s="65"/>
      <c r="AQN21" s="1" t="s">
        <v>32</v>
      </c>
      <c r="AQR21" s="10">
        <f t="shared" si="1434"/>
        <v>0</v>
      </c>
      <c r="AQT21" s="47"/>
      <c r="AQU21" s="10"/>
      <c r="AQX21" s="10"/>
      <c r="AQY21" s="10"/>
      <c r="AQZ21" s="65"/>
      <c r="ARA21" s="1" t="s">
        <v>32</v>
      </c>
      <c r="ARE21" s="10">
        <f t="shared" si="1435"/>
        <v>0</v>
      </c>
      <c r="ARG21" s="47"/>
      <c r="ARH21" s="10"/>
      <c r="ARK21" s="10"/>
      <c r="ARL21" s="10"/>
      <c r="ARM21" s="65"/>
      <c r="ARN21" s="1" t="s">
        <v>32</v>
      </c>
      <c r="ARR21" s="10">
        <f t="shared" si="1436"/>
        <v>0</v>
      </c>
      <c r="ART21" s="47"/>
      <c r="ARU21" s="10"/>
      <c r="ARX21" s="10"/>
      <c r="ARY21" s="10"/>
      <c r="ARZ21" s="65"/>
      <c r="ASA21" s="1" t="s">
        <v>32</v>
      </c>
      <c r="ASE21" s="10">
        <f t="shared" si="1437"/>
        <v>0</v>
      </c>
      <c r="ASG21" s="47"/>
      <c r="ASH21" s="10"/>
      <c r="ASK21" s="10"/>
      <c r="ASL21" s="10"/>
      <c r="ASM21" s="65"/>
      <c r="ASN21" s="1" t="s">
        <v>32</v>
      </c>
      <c r="ASQ21" s="10">
        <f t="shared" si="1438"/>
        <v>0</v>
      </c>
    </row>
    <row r="22" spans="176:1023 1025:1187" x14ac:dyDescent="0.45">
      <c r="NM22" s="10"/>
      <c r="NW22" s="57"/>
      <c r="NX22" s="45" t="s">
        <v>33</v>
      </c>
      <c r="OB22" s="10">
        <f t="shared" si="1439"/>
        <v>10765.246498941269</v>
      </c>
      <c r="OK22" s="10"/>
      <c r="OL22" s="65"/>
      <c r="OM22" s="45" t="s">
        <v>33</v>
      </c>
      <c r="OQ22" s="10"/>
      <c r="OX22" s="10"/>
      <c r="OY22" s="65"/>
      <c r="OZ22" s="45" t="s">
        <v>33</v>
      </c>
      <c r="PD22" s="10">
        <f>PD10-OQ10</f>
        <v>-39551.07279071206</v>
      </c>
      <c r="PK22" s="10"/>
      <c r="PL22" s="65"/>
      <c r="PM22" s="45" t="s">
        <v>33</v>
      </c>
      <c r="PP22" s="10">
        <f>PP10-PD10</f>
        <v>7878.3557693489711</v>
      </c>
      <c r="PQ22" s="10"/>
      <c r="PR22" s="10">
        <f>PR10-PD10</f>
        <v>7878.3557693489711</v>
      </c>
      <c r="PY22" s="10"/>
      <c r="PZ22" s="65"/>
      <c r="QA22" s="45" t="s">
        <v>33</v>
      </c>
      <c r="QE22" s="10">
        <f>QE10-PR10</f>
        <v>4111.7050043373602</v>
      </c>
      <c r="QL22" s="10"/>
      <c r="QM22" s="65"/>
      <c r="QN22" s="45" t="s">
        <v>33</v>
      </c>
      <c r="QR22" s="10"/>
      <c r="QY22" s="10"/>
      <c r="QZ22" s="65"/>
      <c r="RA22" s="45" t="s">
        <v>33</v>
      </c>
      <c r="RE22" s="10"/>
      <c r="RL22" s="10"/>
      <c r="RM22" s="65"/>
      <c r="RN22" s="45" t="s">
        <v>33</v>
      </c>
      <c r="RR22" s="10">
        <f>RR10-RE10</f>
        <v>8648.9618806224607</v>
      </c>
      <c r="RY22" s="10"/>
      <c r="RZ22" s="65"/>
      <c r="SA22" s="45" t="s">
        <v>33</v>
      </c>
      <c r="SE22" s="10">
        <f>SE10-RR10</f>
        <v>1067.3262868416496</v>
      </c>
      <c r="SL22" s="10"/>
      <c r="SM22" s="65"/>
      <c r="SN22" s="45" t="s">
        <v>33</v>
      </c>
      <c r="SR22" s="10">
        <f>SR10-SE10</f>
        <v>-1390.9425246904138</v>
      </c>
      <c r="ST22" s="47"/>
      <c r="SY22" s="10"/>
      <c r="SZ22" s="65"/>
      <c r="TA22" s="45" t="s">
        <v>33</v>
      </c>
      <c r="TE22" s="10">
        <f t="shared" si="1445"/>
        <v>5035.0053636649973</v>
      </c>
      <c r="TG22" s="47"/>
      <c r="TL22" s="10"/>
      <c r="TM22" s="65"/>
      <c r="TN22" s="45" t="s">
        <v>33</v>
      </c>
      <c r="TR22" s="10">
        <f t="shared" si="1446"/>
        <v>4999.8213829927263</v>
      </c>
      <c r="TT22" s="47"/>
      <c r="TY22" s="10"/>
      <c r="TZ22" s="65"/>
      <c r="UA22" s="45" t="s">
        <v>33</v>
      </c>
      <c r="UE22" s="10">
        <f t="shared" si="1447"/>
        <v>-55003.545457033644</v>
      </c>
      <c r="UG22" s="47"/>
      <c r="UL22" s="10"/>
      <c r="UM22" s="65"/>
      <c r="UN22" s="45" t="s">
        <v>33</v>
      </c>
      <c r="UR22" s="10">
        <f t="shared" si="1448"/>
        <v>5439.112949277187</v>
      </c>
      <c r="UT22" s="47"/>
      <c r="UY22" s="10"/>
      <c r="UZ22" s="65"/>
      <c r="VA22" s="45" t="s">
        <v>33</v>
      </c>
      <c r="VE22" s="10">
        <f t="shared" si="1449"/>
        <v>-4577.3397191076074</v>
      </c>
      <c r="VG22" s="47"/>
      <c r="VL22" s="10"/>
      <c r="VM22" s="65"/>
      <c r="VN22" s="45" t="s">
        <v>33</v>
      </c>
      <c r="VR22" s="10">
        <f>VR10-VE10</f>
        <v>2658.4040439415257</v>
      </c>
      <c r="VT22" s="47"/>
      <c r="VY22" s="10"/>
      <c r="VZ22" s="65"/>
      <c r="WA22" s="45" t="s">
        <v>33</v>
      </c>
      <c r="WE22" s="10">
        <f>WE10-VR10</f>
        <v>1905.7005507313588</v>
      </c>
      <c r="WG22" s="47"/>
      <c r="WL22" s="10"/>
      <c r="WM22" s="65"/>
      <c r="WN22" s="45" t="s">
        <v>33</v>
      </c>
      <c r="WR22" s="10">
        <f>WR10-WE10</f>
        <v>-1608.9501767607289</v>
      </c>
      <c r="WT22" s="47"/>
      <c r="WY22" s="10"/>
      <c r="WZ22" s="65"/>
      <c r="XA22" s="45" t="s">
        <v>33</v>
      </c>
      <c r="XE22" s="10">
        <f>XE10-WR10</f>
        <v>-2131.3584018480033</v>
      </c>
      <c r="XG22" s="47"/>
      <c r="XL22" s="10"/>
      <c r="XM22" s="65"/>
      <c r="XN22" s="45" t="s">
        <v>33</v>
      </c>
      <c r="XR22" s="10">
        <f>XR10-XE10</f>
        <v>-42351.216911693919</v>
      </c>
      <c r="XT22" s="47"/>
      <c r="XY22" s="10"/>
      <c r="XZ22" s="65"/>
      <c r="YA22" s="45" t="s">
        <v>33</v>
      </c>
      <c r="YE22" s="10">
        <f t="shared" si="1405"/>
        <v>-888.61682736084913</v>
      </c>
      <c r="YG22" s="47"/>
      <c r="YL22" s="10"/>
      <c r="YM22" s="65"/>
      <c r="YN22" s="45" t="s">
        <v>33</v>
      </c>
      <c r="YR22" s="10">
        <f t="shared" si="1406"/>
        <v>1408.4724004226737</v>
      </c>
      <c r="YT22" s="47"/>
      <c r="YY22" s="10"/>
      <c r="YZ22" s="65"/>
      <c r="ZA22" s="45" t="s">
        <v>33</v>
      </c>
      <c r="ZE22" s="10">
        <f t="shared" si="1407"/>
        <v>584.59146980076912</v>
      </c>
      <c r="ZG22" s="47"/>
      <c r="ZL22" s="10"/>
      <c r="ZM22" s="65"/>
      <c r="ZN22" s="45" t="s">
        <v>33</v>
      </c>
      <c r="ZR22" s="10">
        <f t="shared" si="1408"/>
        <v>-2379.01061498333</v>
      </c>
      <c r="ZT22" s="47"/>
      <c r="ZY22" s="10"/>
      <c r="ZZ22" s="65"/>
      <c r="AAA22" s="45" t="s">
        <v>33</v>
      </c>
      <c r="AAE22" s="10">
        <f t="shared" si="1409"/>
        <v>503.32616872503422</v>
      </c>
      <c r="AAG22" s="47"/>
      <c r="AAL22" s="10"/>
      <c r="AAM22" s="65"/>
      <c r="AAN22" s="45" t="s">
        <v>33</v>
      </c>
      <c r="AAR22" s="10">
        <f t="shared" si="1410"/>
        <v>-8230.6983457626484</v>
      </c>
      <c r="AAT22" s="47"/>
      <c r="AAY22" s="10"/>
      <c r="AAZ22" s="65"/>
      <c r="ABA22" s="45" t="s">
        <v>33</v>
      </c>
      <c r="ABE22" s="10">
        <f t="shared" si="1411"/>
        <v>-3624.4378397354158</v>
      </c>
      <c r="ABG22" s="47"/>
      <c r="ABL22" s="10"/>
      <c r="ABM22" s="65"/>
      <c r="ABN22" s="45" t="s">
        <v>33</v>
      </c>
      <c r="ABR22" s="10">
        <f>ABR10-ABE10</f>
        <v>7840.3022272661619</v>
      </c>
      <c r="ABT22" s="47"/>
      <c r="ABY22" s="10"/>
      <c r="ABZ22" s="65"/>
      <c r="ACA22" s="45" t="s">
        <v>33</v>
      </c>
      <c r="ACE22" s="10">
        <f>ACE10-ABR10</f>
        <v>19.14292583236238</v>
      </c>
      <c r="ACG22" s="47"/>
      <c r="ACL22" s="10"/>
      <c r="ACM22" s="65"/>
      <c r="ACN22" s="45" t="s">
        <v>33</v>
      </c>
      <c r="ACR22" s="10">
        <f>ACR10-ACE10</f>
        <v>-7792.3865751272242</v>
      </c>
      <c r="ACT22" s="47"/>
      <c r="ACY22" s="10"/>
      <c r="ACZ22" s="65"/>
      <c r="ADA22" s="45" t="s">
        <v>33</v>
      </c>
      <c r="ADE22" s="10">
        <f>ADE10-ACR10</f>
        <v>-5972.8846477060579</v>
      </c>
      <c r="ADG22" s="47"/>
      <c r="ADL22" s="10"/>
      <c r="ADM22" s="65"/>
      <c r="ADN22" s="45" t="s">
        <v>33</v>
      </c>
      <c r="ADR22" s="10">
        <f t="shared" si="1412"/>
        <v>-530.38966183134471</v>
      </c>
      <c r="ADT22" s="47"/>
      <c r="ADY22" s="10"/>
      <c r="ADZ22" s="65"/>
      <c r="AEA22" s="45" t="s">
        <v>33</v>
      </c>
      <c r="AEE22" s="10">
        <f t="shared" si="1413"/>
        <v>8762.1517491298728</v>
      </c>
      <c r="AEG22" s="47"/>
      <c r="AEL22" s="10"/>
      <c r="AEM22" s="65"/>
      <c r="AEN22" s="45" t="s">
        <v>33</v>
      </c>
      <c r="AER22" s="10">
        <f t="shared" si="1451"/>
        <v>503.33509730061633</v>
      </c>
      <c r="AET22" s="47"/>
      <c r="AEY22" s="10"/>
      <c r="AEZ22" s="65"/>
      <c r="AFA22" s="45" t="s">
        <v>33</v>
      </c>
      <c r="AFE22" s="10">
        <f t="shared" si="1414"/>
        <v>1365.8213756901678</v>
      </c>
      <c r="AFG22" s="47"/>
      <c r="AFL22" s="10"/>
      <c r="AFM22" s="65"/>
      <c r="AFN22" s="45" t="s">
        <v>33</v>
      </c>
      <c r="AFR22" s="10">
        <f t="shared" si="1415"/>
        <v>216.18725040255231</v>
      </c>
      <c r="AFT22" s="47"/>
      <c r="AFY22" s="10"/>
      <c r="AFZ22" s="65"/>
      <c r="AGA22" s="45" t="s">
        <v>33</v>
      </c>
      <c r="AGE22" s="10">
        <f t="shared" si="1416"/>
        <v>4852.6258042700647</v>
      </c>
      <c r="AGG22" s="47"/>
      <c r="AGL22" s="10"/>
      <c r="AGM22" s="65"/>
      <c r="AGN22" s="45" t="s">
        <v>33</v>
      </c>
      <c r="AGR22" s="10">
        <f t="shared" si="1417"/>
        <v>859.73356078748475</v>
      </c>
      <c r="AGT22" s="47"/>
      <c r="AGY22" s="10"/>
      <c r="AGZ22" s="65"/>
      <c r="AHA22" s="45" t="s">
        <v>33</v>
      </c>
      <c r="AHE22" s="10">
        <f t="shared" si="1418"/>
        <v>217.07641350536142</v>
      </c>
      <c r="AHG22" s="47"/>
      <c r="AHL22" s="10"/>
      <c r="AHM22" s="65"/>
      <c r="AHN22" s="45" t="s">
        <v>33</v>
      </c>
      <c r="AHR22" s="10">
        <f t="shared" si="1419"/>
        <v>-2969.0824446846091</v>
      </c>
      <c r="AHT22" s="47"/>
      <c r="AHY22" s="10"/>
      <c r="AHZ22" s="65"/>
      <c r="AIA22" s="45" t="s">
        <v>33</v>
      </c>
      <c r="AIE22" s="10">
        <f t="shared" si="1420"/>
        <v>1915.5844532976043</v>
      </c>
      <c r="AIG22" s="47"/>
      <c r="AIL22" s="10"/>
      <c r="AIM22" s="65"/>
      <c r="AIN22" s="45" t="s">
        <v>33</v>
      </c>
      <c r="AIR22" s="10">
        <f t="shared" si="1421"/>
        <v>-58367.630874539725</v>
      </c>
      <c r="AIT22" s="47"/>
      <c r="AIY22" s="10"/>
      <c r="AIZ22" s="65"/>
      <c r="AJA22" s="45" t="s">
        <v>33</v>
      </c>
      <c r="AJE22" s="10">
        <f t="shared" si="1422"/>
        <v>1938.1531564030447</v>
      </c>
      <c r="AJG22" s="47"/>
      <c r="AJL22" s="10"/>
      <c r="AJM22" s="65"/>
      <c r="AJN22" s="45" t="s">
        <v>33</v>
      </c>
      <c r="AJR22" s="10">
        <f t="shared" si="1423"/>
        <v>-67304.966051572614</v>
      </c>
      <c r="AJT22" s="47"/>
      <c r="AJY22" s="10"/>
      <c r="AJZ22" s="65"/>
      <c r="AKA22" s="45" t="s">
        <v>33</v>
      </c>
      <c r="AKG22" s="47"/>
      <c r="AKL22" s="10"/>
      <c r="AKM22" s="65"/>
      <c r="AKN22" s="45" t="s">
        <v>33</v>
      </c>
      <c r="AKR22" s="10">
        <f t="shared" si="1424"/>
        <v>687.36949408207875</v>
      </c>
      <c r="AKT22" s="47"/>
      <c r="AKY22" s="10"/>
      <c r="AKZ22" s="65"/>
      <c r="ALA22" s="45" t="s">
        <v>33</v>
      </c>
      <c r="ALE22" s="10">
        <f t="shared" si="1452"/>
        <v>569.99684468564374</v>
      </c>
      <c r="ALG22" s="47"/>
      <c r="ALL22" s="10"/>
      <c r="ALM22" s="65"/>
      <c r="ALN22" s="45" t="s">
        <v>33</v>
      </c>
      <c r="ALR22" s="10">
        <v>413.32833422417752</v>
      </c>
      <c r="ALT22" s="47"/>
      <c r="ALY22" s="10"/>
      <c r="ALZ22" s="65"/>
      <c r="AMA22" s="45" t="s">
        <v>33</v>
      </c>
      <c r="AME22" s="10">
        <f t="shared" si="1425"/>
        <v>1076.6870993623161</v>
      </c>
      <c r="AMG22" s="47"/>
      <c r="AML22" s="10"/>
      <c r="AMM22" s="65"/>
      <c r="AMN22" s="45" t="s">
        <v>33</v>
      </c>
      <c r="AMR22" s="10">
        <f t="shared" si="1426"/>
        <v>13840.594012640824</v>
      </c>
      <c r="AMT22" s="47"/>
      <c r="AMY22" s="10"/>
      <c r="AMZ22" s="65"/>
      <c r="ANA22" s="45" t="s">
        <v>33</v>
      </c>
      <c r="ANE22" s="10">
        <f t="shared" si="1427"/>
        <v>1046.142345270433</v>
      </c>
      <c r="ANG22" s="47"/>
      <c r="ANL22" s="10"/>
      <c r="ANM22" s="65"/>
      <c r="ANN22" s="45" t="s">
        <v>33</v>
      </c>
      <c r="ANR22" s="10">
        <f t="shared" si="1428"/>
        <v>1218.3917220572475</v>
      </c>
      <c r="ANT22" s="47"/>
      <c r="ANY22" s="10"/>
      <c r="ANZ22" s="65"/>
      <c r="AOA22" s="45" t="s">
        <v>33</v>
      </c>
      <c r="AOE22" s="10">
        <f t="shared" si="1429"/>
        <v>1275.9595580166788</v>
      </c>
      <c r="AOG22" s="47"/>
      <c r="AOL22" s="10"/>
      <c r="AOM22" s="65"/>
      <c r="AON22" s="45" t="s">
        <v>33</v>
      </c>
      <c r="AOR22" s="10">
        <f t="shared" si="1430"/>
        <v>449.305339468483</v>
      </c>
      <c r="AOT22" s="47"/>
      <c r="AOY22" s="10"/>
      <c r="AOZ22" s="65"/>
      <c r="APA22" s="45" t="s">
        <v>33</v>
      </c>
      <c r="APE22" s="10">
        <f t="shared" si="1431"/>
        <v>2819.2384870373498</v>
      </c>
      <c r="APG22" s="47"/>
      <c r="APL22" s="10"/>
      <c r="APM22" s="65"/>
      <c r="APN22" s="45" t="s">
        <v>33</v>
      </c>
      <c r="APR22" s="10">
        <f t="shared" si="1432"/>
        <v>-2796.3225310350972</v>
      </c>
      <c r="APT22" s="47"/>
      <c r="APY22" s="10"/>
      <c r="APZ22" s="65"/>
      <c r="AQA22" s="45" t="s">
        <v>33</v>
      </c>
      <c r="AQE22" s="10">
        <f t="shared" si="1433"/>
        <v>-770.85884199010616</v>
      </c>
      <c r="AQG22" s="47"/>
      <c r="AQL22" s="10"/>
      <c r="AQM22" s="65"/>
      <c r="AQN22" s="45" t="s">
        <v>33</v>
      </c>
      <c r="AQR22" s="10">
        <f t="shared" si="1434"/>
        <v>162.5672854220611</v>
      </c>
      <c r="AQT22" s="47"/>
      <c r="AQY22" s="10"/>
      <c r="AQZ22" s="65"/>
      <c r="ARA22" s="45" t="s">
        <v>33</v>
      </c>
      <c r="ARE22" s="10">
        <f t="shared" si="1435"/>
        <v>717.59277195861796</v>
      </c>
      <c r="ARG22" s="47"/>
      <c r="ARL22" s="10"/>
      <c r="ARM22" s="65"/>
      <c r="ARN22" s="45" t="s">
        <v>33</v>
      </c>
      <c r="ARR22" s="10">
        <f t="shared" si="1436"/>
        <v>19934.955569958256</v>
      </c>
      <c r="ART22" s="47"/>
      <c r="ARY22" s="10"/>
      <c r="ARZ22" s="65"/>
      <c r="ASA22" s="45" t="s">
        <v>33</v>
      </c>
      <c r="ASE22" s="10">
        <f t="shared" si="1437"/>
        <v>22450.364738677599</v>
      </c>
      <c r="ASG22" s="47"/>
      <c r="ASL22" s="10"/>
      <c r="ASM22" s="65"/>
      <c r="ASN22" s="45" t="s">
        <v>33</v>
      </c>
      <c r="ASQ22" s="10">
        <f t="shared" si="1438"/>
        <v>76224.079438683984</v>
      </c>
    </row>
    <row r="23" spans="176:1023 1025:1187" x14ac:dyDescent="0.45">
      <c r="NM23" s="10"/>
      <c r="NW23" s="57"/>
      <c r="NX23" s="45" t="s">
        <v>34</v>
      </c>
      <c r="OB23" s="10">
        <f t="shared" si="1439"/>
        <v>4406.9895195297431</v>
      </c>
      <c r="OK23" s="10"/>
      <c r="OL23" s="65"/>
      <c r="OM23" s="45" t="s">
        <v>34</v>
      </c>
      <c r="OQ23" s="10"/>
      <c r="OX23" s="10"/>
      <c r="OY23" s="65"/>
      <c r="OZ23" s="45" t="s">
        <v>34</v>
      </c>
      <c r="PD23" s="10">
        <f t="shared" si="1440"/>
        <v>-165685.06580822988</v>
      </c>
      <c r="PK23" s="10"/>
      <c r="PL23" s="65"/>
      <c r="PM23" s="45" t="s">
        <v>34</v>
      </c>
      <c r="PP23" s="10">
        <f t="shared" ref="PP23:PP24" si="1470">PP11-PD11</f>
        <v>2323.8285741052823</v>
      </c>
      <c r="PQ23" s="10"/>
      <c r="PR23" s="10">
        <f t="shared" ref="PR23:PR24" si="1471">PR11-PD11</f>
        <v>2323.8285741052823</v>
      </c>
      <c r="PY23" s="10"/>
      <c r="PZ23" s="65"/>
      <c r="QA23" s="45" t="s">
        <v>34</v>
      </c>
      <c r="QE23" s="10">
        <f t="shared" ref="QE23:QE24" si="1472">QE11-PR11</f>
        <v>1212.803516000713</v>
      </c>
      <c r="QL23" s="10"/>
      <c r="QM23" s="65"/>
      <c r="QN23" s="45" t="s">
        <v>34</v>
      </c>
      <c r="QR23" s="10"/>
      <c r="QY23" s="10"/>
      <c r="QZ23" s="65"/>
      <c r="RA23" s="45" t="s">
        <v>34</v>
      </c>
      <c r="RE23" s="10"/>
      <c r="RL23" s="10"/>
      <c r="RM23" s="65"/>
      <c r="RN23" s="45" t="s">
        <v>34</v>
      </c>
      <c r="RR23" s="10">
        <f>RR11-RE11</f>
        <v>-1180.0910476451681</v>
      </c>
      <c r="RY23" s="10"/>
      <c r="RZ23" s="65"/>
      <c r="SA23" s="45" t="s">
        <v>34</v>
      </c>
      <c r="SE23" s="10">
        <f>SE11-RR11</f>
        <v>-2005.1754724348284</v>
      </c>
      <c r="SL23" s="10"/>
      <c r="SM23" s="65"/>
      <c r="SN23" s="45" t="s">
        <v>34</v>
      </c>
      <c r="SR23" s="10">
        <f>SR11-SE11</f>
        <v>-354.38277104236477</v>
      </c>
      <c r="ST23" s="47"/>
      <c r="SY23" s="10"/>
      <c r="SZ23" s="65"/>
      <c r="TA23" s="45" t="s">
        <v>34</v>
      </c>
      <c r="TE23" s="10">
        <f t="shared" si="1445"/>
        <v>336.41300004534423</v>
      </c>
      <c r="TG23" s="47"/>
      <c r="TL23" s="10"/>
      <c r="TM23" s="65"/>
      <c r="TN23" s="45" t="s">
        <v>34</v>
      </c>
      <c r="TR23" s="10">
        <f t="shared" si="1446"/>
        <v>-5243.5465971686936</v>
      </c>
      <c r="TT23" s="47"/>
      <c r="TY23" s="10"/>
      <c r="TZ23" s="65"/>
      <c r="UA23" s="45" t="s">
        <v>34</v>
      </c>
      <c r="UE23" s="10">
        <f t="shared" si="1447"/>
        <v>-4281.9039316751732</v>
      </c>
      <c r="UG23" s="47"/>
      <c r="UL23" s="10"/>
      <c r="UM23" s="65"/>
      <c r="UN23" s="45" t="s">
        <v>34</v>
      </c>
      <c r="UR23" s="10">
        <f t="shared" si="1448"/>
        <v>-1549.6636249739822</v>
      </c>
      <c r="UT23" s="47"/>
      <c r="UY23" s="10"/>
      <c r="UZ23" s="65"/>
      <c r="VA23" s="45" t="s">
        <v>34</v>
      </c>
      <c r="VE23" s="10">
        <f t="shared" si="1449"/>
        <v>-1152.7784905386216</v>
      </c>
      <c r="VG23" s="47"/>
      <c r="VL23" s="10"/>
      <c r="VM23" s="65"/>
      <c r="VN23" s="45" t="s">
        <v>34</v>
      </c>
      <c r="VR23" s="10">
        <f t="shared" si="1455"/>
        <v>669.50481919094454</v>
      </c>
      <c r="VT23" s="47"/>
      <c r="VY23" s="10"/>
      <c r="VZ23" s="65"/>
      <c r="WA23" s="45" t="s">
        <v>34</v>
      </c>
      <c r="WE23" s="10">
        <f t="shared" ref="WE23" si="1473">WE11-VR11</f>
        <v>479.94047615041927</v>
      </c>
      <c r="WG23" s="47"/>
      <c r="WL23" s="10"/>
      <c r="WM23" s="65"/>
      <c r="WN23" s="45" t="s">
        <v>34</v>
      </c>
      <c r="WR23" s="10">
        <f t="shared" ref="WR23" si="1474">WR11-WE11</f>
        <v>-3623.5454839573285</v>
      </c>
      <c r="WT23" s="47"/>
      <c r="WY23" s="10"/>
      <c r="WZ23" s="65"/>
      <c r="XA23" s="45" t="s">
        <v>34</v>
      </c>
      <c r="XE23" s="10">
        <f t="shared" ref="XE23" si="1475">XE11-WR11</f>
        <v>-506.39665422885446</v>
      </c>
      <c r="XG23" s="47"/>
      <c r="XL23" s="10"/>
      <c r="XM23" s="65"/>
      <c r="XN23" s="45" t="s">
        <v>34</v>
      </c>
      <c r="XR23" s="10">
        <f t="shared" ref="XR23" si="1476">XR11-XE11</f>
        <v>-4660.389746095243</v>
      </c>
      <c r="XT23" s="47"/>
      <c r="XY23" s="10"/>
      <c r="XZ23" s="65"/>
      <c r="YA23" s="45" t="s">
        <v>34</v>
      </c>
      <c r="YE23" s="10">
        <f t="shared" si="1405"/>
        <v>-237.59983309242671</v>
      </c>
      <c r="YG23" s="47"/>
      <c r="YL23" s="10"/>
      <c r="YM23" s="65"/>
      <c r="YN23" s="45" t="s">
        <v>34</v>
      </c>
      <c r="YR23" s="10">
        <f t="shared" si="1406"/>
        <v>376.59967373070685</v>
      </c>
      <c r="YT23" s="47"/>
      <c r="YY23" s="10"/>
      <c r="YZ23" s="65"/>
      <c r="ZA23" s="45" t="s">
        <v>34</v>
      </c>
      <c r="ZE23" s="10">
        <f t="shared" si="1407"/>
        <v>-6301.2109685083924</v>
      </c>
      <c r="ZG23" s="47"/>
      <c r="ZL23" s="10"/>
      <c r="ZM23" s="65"/>
      <c r="ZN23" s="45" t="s">
        <v>34</v>
      </c>
      <c r="ZR23" s="10">
        <f t="shared" si="1408"/>
        <v>-551.90273307741154</v>
      </c>
      <c r="ZT23" s="47"/>
      <c r="ZY23" s="10"/>
      <c r="ZZ23" s="65"/>
      <c r="AAA23" s="45" t="s">
        <v>34</v>
      </c>
      <c r="AAE23" s="10">
        <f t="shared" si="1409"/>
        <v>116.76580440591351</v>
      </c>
      <c r="AAG23" s="47"/>
      <c r="AAL23" s="10"/>
      <c r="AAM23" s="65"/>
      <c r="AAN23" s="45" t="s">
        <v>34</v>
      </c>
      <c r="AAR23" s="10">
        <f t="shared" si="1410"/>
        <v>-1909.4260797125389</v>
      </c>
      <c r="AAT23" s="47"/>
      <c r="AAY23" s="10"/>
      <c r="AAZ23" s="65"/>
      <c r="ABA23" s="45" t="s">
        <v>34</v>
      </c>
      <c r="ABE23" s="10">
        <f t="shared" si="1411"/>
        <v>-840.82733259817178</v>
      </c>
      <c r="ABG23" s="47"/>
      <c r="ABL23" s="10"/>
      <c r="ABM23" s="65"/>
      <c r="ABN23" s="45" t="s">
        <v>34</v>
      </c>
      <c r="ABR23" s="10">
        <f t="shared" si="1459"/>
        <v>1818.8587306540576</v>
      </c>
      <c r="ABT23" s="47"/>
      <c r="ABY23" s="10"/>
      <c r="ABZ23" s="65"/>
      <c r="ACA23" s="45" t="s">
        <v>34</v>
      </c>
      <c r="ACE23" s="10">
        <f t="shared" ref="ACE23" si="1477">ACE11-ABR11</f>
        <v>4.4409356643591309</v>
      </c>
      <c r="ACG23" s="47"/>
      <c r="ACL23" s="10"/>
      <c r="ACM23" s="65"/>
      <c r="ACN23" s="45" t="s">
        <v>34</v>
      </c>
      <c r="ACR23" s="10">
        <f t="shared" ref="ACR23" si="1478">ACR11-ACE11</f>
        <v>-1807.7428578596664</v>
      </c>
      <c r="ACT23" s="47"/>
      <c r="ACY23" s="10"/>
      <c r="ACZ23" s="65"/>
      <c r="ADA23" s="45" t="s">
        <v>34</v>
      </c>
      <c r="ADE23" s="10">
        <f t="shared" ref="ADE23" si="1479">ADE11-ACR11</f>
        <v>-15193.849618698456</v>
      </c>
      <c r="ADG23" s="47"/>
      <c r="ADL23" s="10"/>
      <c r="ADM23" s="65"/>
      <c r="ADN23" s="45" t="s">
        <v>34</v>
      </c>
      <c r="ADR23" s="10">
        <f t="shared" si="1412"/>
        <v>-78.061930303698318</v>
      </c>
      <c r="ADT23" s="47"/>
      <c r="ADY23" s="10"/>
      <c r="ADZ23" s="65"/>
      <c r="AEA23" s="45" t="s">
        <v>34</v>
      </c>
      <c r="AEE23" s="10">
        <f t="shared" si="1413"/>
        <v>-3710.4000541992173</v>
      </c>
      <c r="AEG23" s="47"/>
      <c r="AEL23" s="10"/>
      <c r="AEM23" s="65"/>
      <c r="AEN23" s="45" t="s">
        <v>34</v>
      </c>
      <c r="AER23" s="10">
        <f t="shared" si="1451"/>
        <v>59.366590483787149</v>
      </c>
      <c r="AET23" s="47"/>
      <c r="AEY23" s="10"/>
      <c r="AEZ23" s="65"/>
      <c r="AFA23" s="45" t="s">
        <v>34</v>
      </c>
      <c r="AFE23" s="10">
        <f t="shared" si="1414"/>
        <v>161.09378964322968</v>
      </c>
      <c r="AFG23" s="47"/>
      <c r="AFL23" s="10"/>
      <c r="AFM23" s="65"/>
      <c r="AFN23" s="45" t="s">
        <v>34</v>
      </c>
      <c r="AFR23" s="10">
        <f t="shared" si="1415"/>
        <v>25.498519835578918</v>
      </c>
      <c r="AFT23" s="47"/>
      <c r="AFY23" s="10"/>
      <c r="AFZ23" s="65"/>
      <c r="AGA23" s="45" t="s">
        <v>34</v>
      </c>
      <c r="AGE23" s="10">
        <f t="shared" si="1416"/>
        <v>572.35001182740962</v>
      </c>
      <c r="AGG23" s="47"/>
      <c r="AGL23" s="10"/>
      <c r="AGM23" s="65"/>
      <c r="AGN23" s="45" t="s">
        <v>34</v>
      </c>
      <c r="AGR23" s="10">
        <f t="shared" si="1417"/>
        <v>101.40252587622672</v>
      </c>
      <c r="AGT23" s="47"/>
      <c r="AGY23" s="10"/>
      <c r="AGZ23" s="65"/>
      <c r="AHA23" s="45" t="s">
        <v>34</v>
      </c>
      <c r="AHE23" s="10">
        <f t="shared" si="1418"/>
        <v>25.603393471614254</v>
      </c>
      <c r="AHG23" s="47"/>
      <c r="AHL23" s="10"/>
      <c r="AHM23" s="65"/>
      <c r="AHN23" s="45" t="s">
        <v>34</v>
      </c>
      <c r="AHR23" s="10">
        <f t="shared" si="1419"/>
        <v>-350.19274942577249</v>
      </c>
      <c r="AHT23" s="47"/>
      <c r="AHY23" s="10"/>
      <c r="AHZ23" s="65"/>
      <c r="AIA23" s="45" t="s">
        <v>34</v>
      </c>
      <c r="AIE23" s="10">
        <f t="shared" si="1420"/>
        <v>-5388.0636041755934</v>
      </c>
      <c r="AIG23" s="47"/>
      <c r="AIL23" s="10"/>
      <c r="AIM23" s="65"/>
      <c r="AIN23" s="45" t="s">
        <v>34</v>
      </c>
      <c r="AIR23" s="10">
        <f t="shared" si="1421"/>
        <v>141.05027356486062</v>
      </c>
      <c r="AIT23" s="47"/>
      <c r="AIY23" s="10"/>
      <c r="AIZ23" s="65"/>
      <c r="AJA23" s="45" t="s">
        <v>34</v>
      </c>
      <c r="AJE23" s="10">
        <f t="shared" si="1422"/>
        <v>251.46144139835997</v>
      </c>
      <c r="AJG23" s="47"/>
      <c r="AJL23" s="10"/>
      <c r="AJM23" s="65"/>
      <c r="AJN23" s="45" t="s">
        <v>34</v>
      </c>
      <c r="AJR23" s="10">
        <f t="shared" si="1423"/>
        <v>349.66128401678361</v>
      </c>
      <c r="AJT23" s="47"/>
      <c r="AJY23" s="10"/>
      <c r="AJZ23" s="65"/>
      <c r="AKA23" s="45" t="s">
        <v>34</v>
      </c>
      <c r="AKG23" s="47"/>
      <c r="AKL23" s="10"/>
      <c r="AKM23" s="65"/>
      <c r="AKN23" s="45" t="s">
        <v>34</v>
      </c>
      <c r="AKR23" s="10">
        <f t="shared" si="1424"/>
        <v>204.20660277740717</v>
      </c>
      <c r="AKT23" s="47"/>
      <c r="AKY23" s="10"/>
      <c r="AKZ23" s="65"/>
      <c r="ALA23" s="45" t="s">
        <v>34</v>
      </c>
      <c r="ALE23" s="10">
        <f t="shared" si="1452"/>
        <v>169.33704543076237</v>
      </c>
      <c r="ALG23" s="47"/>
      <c r="ALL23" s="10"/>
      <c r="ALM23" s="65"/>
      <c r="ALN23" s="45" t="s">
        <v>34</v>
      </c>
      <c r="ALR23" s="10">
        <v>83.673805660735525</v>
      </c>
      <c r="ALT23" s="47"/>
      <c r="ALY23" s="10"/>
      <c r="ALZ23" s="65"/>
      <c r="AMA23" s="45" t="s">
        <v>34</v>
      </c>
      <c r="AME23" s="10">
        <f t="shared" si="1425"/>
        <v>217.96354048305329</v>
      </c>
      <c r="AMG23" s="47"/>
      <c r="AML23" s="10"/>
      <c r="AMM23" s="65"/>
      <c r="AMN23" s="45" t="s">
        <v>34</v>
      </c>
      <c r="AMR23" s="10">
        <f t="shared" si="1426"/>
        <v>68.404975765239215</v>
      </c>
      <c r="AMT23" s="47"/>
      <c r="AMY23" s="10"/>
      <c r="AMZ23" s="65"/>
      <c r="ANA23" s="45" t="s">
        <v>34</v>
      </c>
      <c r="ANE23" s="10">
        <f t="shared" si="1427"/>
        <v>178.20097261308365</v>
      </c>
      <c r="ANG23" s="47"/>
      <c r="ANL23" s="10"/>
      <c r="ANM23" s="65"/>
      <c r="ANN23" s="45" t="s">
        <v>34</v>
      </c>
      <c r="ANR23" s="10">
        <f t="shared" si="1428"/>
        <v>207.54211018788919</v>
      </c>
      <c r="ANT23" s="47"/>
      <c r="ANY23" s="10"/>
      <c r="ANZ23" s="65"/>
      <c r="AOA23" s="45" t="s">
        <v>34</v>
      </c>
      <c r="AOE23" s="10">
        <f t="shared" si="1429"/>
        <v>2774.3482750999392</v>
      </c>
      <c r="AOG23" s="47"/>
      <c r="AOL23" s="10"/>
      <c r="AOM23" s="65"/>
      <c r="AON23" s="45" t="s">
        <v>34</v>
      </c>
      <c r="AOR23" s="10">
        <f t="shared" si="1430"/>
        <v>-1410.5125954711984</v>
      </c>
      <c r="AOT23" s="47"/>
      <c r="AOY23" s="10"/>
      <c r="AOZ23" s="65"/>
      <c r="APA23" s="45" t="s">
        <v>34</v>
      </c>
      <c r="APE23" s="10">
        <f t="shared" si="1431"/>
        <v>-3261.5622753644893</v>
      </c>
      <c r="APG23" s="47"/>
      <c r="APL23" s="10"/>
      <c r="APM23" s="65"/>
      <c r="APN23" s="45" t="s">
        <v>34</v>
      </c>
      <c r="APR23" s="10">
        <f t="shared" si="1432"/>
        <v>-1836.091098637462</v>
      </c>
      <c r="APT23" s="47"/>
      <c r="APY23" s="10"/>
      <c r="APZ23" s="65"/>
      <c r="AQA23" s="45" t="s">
        <v>34</v>
      </c>
      <c r="AQE23" s="10">
        <f t="shared" si="1433"/>
        <v>-96.457487869261968</v>
      </c>
      <c r="AQG23" s="47"/>
      <c r="AQL23" s="10"/>
      <c r="AQM23" s="65"/>
      <c r="AQN23" s="45" t="s">
        <v>34</v>
      </c>
      <c r="AQR23" s="10">
        <f t="shared" si="1434"/>
        <v>20.34202775835729</v>
      </c>
      <c r="AQT23" s="47"/>
      <c r="AQY23" s="10"/>
      <c r="AQZ23" s="65"/>
      <c r="ARA23" s="45" t="s">
        <v>34</v>
      </c>
      <c r="ARE23" s="10">
        <f t="shared" si="1435"/>
        <v>89.792309987096814</v>
      </c>
      <c r="ARG23" s="47"/>
      <c r="ARL23" s="10"/>
      <c r="ARM23" s="65"/>
      <c r="ARN23" s="45" t="s">
        <v>34</v>
      </c>
      <c r="ARR23" s="10">
        <f t="shared" si="1436"/>
        <v>-8.1390028627265565</v>
      </c>
      <c r="ART23" s="47"/>
      <c r="ARY23" s="10"/>
      <c r="ARZ23" s="65"/>
      <c r="ASA23" s="45" t="s">
        <v>34</v>
      </c>
      <c r="ASE23" s="10">
        <f t="shared" si="1437"/>
        <v>250.46627650477421</v>
      </c>
      <c r="ASG23" s="47"/>
      <c r="ASL23" s="10"/>
      <c r="ASM23" s="65"/>
      <c r="ASN23" s="45" t="s">
        <v>34</v>
      </c>
      <c r="ASQ23" s="10">
        <f t="shared" si="1438"/>
        <v>40098.538216069523</v>
      </c>
    </row>
    <row r="24" spans="176:1023 1025:1187" x14ac:dyDescent="0.45">
      <c r="NM24" s="10"/>
      <c r="NW24" s="57"/>
      <c r="NX24" s="1"/>
      <c r="OB24" s="10">
        <f t="shared" si="1439"/>
        <v>0</v>
      </c>
      <c r="OK24" s="10"/>
      <c r="OL24" s="65"/>
      <c r="OM24" s="1"/>
      <c r="OQ24" s="10"/>
      <c r="OX24" s="10"/>
      <c r="OY24" s="65"/>
      <c r="OZ24" s="1"/>
      <c r="PD24" s="10">
        <f t="shared" si="1440"/>
        <v>0</v>
      </c>
      <c r="PK24" s="10"/>
      <c r="PL24" s="65"/>
      <c r="PM24" s="1"/>
      <c r="PP24" s="10">
        <f t="shared" si="1470"/>
        <v>0</v>
      </c>
      <c r="PQ24" s="10"/>
      <c r="PR24" s="10">
        <f t="shared" si="1471"/>
        <v>0</v>
      </c>
      <c r="PY24" s="10"/>
      <c r="PZ24" s="65"/>
      <c r="QA24" s="1"/>
      <c r="QE24" s="10">
        <f t="shared" si="1472"/>
        <v>0</v>
      </c>
      <c r="QL24" s="10"/>
      <c r="QM24" s="65"/>
      <c r="QN24" s="1"/>
      <c r="QR24" s="10"/>
      <c r="QY24" s="10"/>
      <c r="QZ24" s="65"/>
      <c r="RA24" s="1"/>
      <c r="RE24" s="10"/>
      <c r="RL24" s="10"/>
      <c r="RM24" s="65"/>
      <c r="RN24" s="1"/>
      <c r="RR24" s="10">
        <f>RR12-RE12</f>
        <v>0</v>
      </c>
      <c r="RY24" s="10"/>
      <c r="RZ24" s="65"/>
      <c r="SA24" s="1"/>
      <c r="SE24" s="10">
        <f>SE12-RR12</f>
        <v>0</v>
      </c>
      <c r="SL24" s="10"/>
      <c r="SM24" s="65"/>
      <c r="SN24" s="1"/>
      <c r="SR24" s="10">
        <f>SR12-SE12</f>
        <v>0</v>
      </c>
      <c r="ST24" s="47"/>
      <c r="SY24" s="10"/>
      <c r="SZ24" s="65"/>
      <c r="TA24" s="1"/>
      <c r="TE24" s="10"/>
      <c r="TG24" s="47"/>
      <c r="TL24" s="10"/>
      <c r="TM24" s="65"/>
      <c r="TN24" s="1"/>
      <c r="TR24" s="10"/>
      <c r="TT24" s="47"/>
      <c r="TY24" s="10"/>
      <c r="TZ24" s="65"/>
      <c r="UA24" s="1"/>
      <c r="UE24" s="10"/>
      <c r="UG24" s="47"/>
      <c r="UL24" s="10"/>
      <c r="UM24" s="65"/>
      <c r="UN24" s="1"/>
      <c r="UR24" s="10"/>
      <c r="UT24" s="47"/>
      <c r="UY24" s="10"/>
      <c r="UZ24" s="65"/>
      <c r="VA24" s="1"/>
      <c r="VE24" s="10"/>
      <c r="VG24" s="47"/>
      <c r="VL24" s="10"/>
      <c r="VM24" s="65"/>
      <c r="VN24" s="1"/>
      <c r="VR24" s="10"/>
      <c r="VT24" s="47"/>
      <c r="VY24" s="10"/>
      <c r="VZ24" s="65"/>
      <c r="WA24" s="1"/>
      <c r="WE24" s="10"/>
      <c r="WG24" s="47"/>
      <c r="WL24" s="10"/>
      <c r="WM24" s="65"/>
      <c r="WN24" s="1"/>
      <c r="WR24" s="10"/>
      <c r="WT24" s="47"/>
      <c r="WY24" s="10"/>
      <c r="WZ24" s="65"/>
      <c r="XA24" s="1"/>
      <c r="XE24" s="10"/>
      <c r="XG24" s="47"/>
      <c r="XL24" s="10"/>
      <c r="XM24" s="65"/>
      <c r="XN24" s="1"/>
      <c r="XR24" s="10"/>
      <c r="XT24" s="47"/>
      <c r="XY24" s="10"/>
      <c r="XZ24" s="65"/>
      <c r="YA24" s="1"/>
      <c r="YE24" s="10"/>
      <c r="YG24" s="47"/>
      <c r="YL24" s="10"/>
      <c r="YM24" s="65"/>
      <c r="YN24" s="1"/>
      <c r="YR24" s="10"/>
      <c r="YT24" s="47"/>
      <c r="YY24" s="10"/>
      <c r="YZ24" s="65"/>
      <c r="ZA24" s="1"/>
      <c r="ZE24" s="10"/>
      <c r="ZG24" s="47"/>
      <c r="ZL24" s="10"/>
      <c r="ZM24" s="65"/>
      <c r="ZN24" s="1"/>
      <c r="ZR24" s="10"/>
      <c r="ZT24" s="47"/>
      <c r="ZY24" s="10"/>
      <c r="ZZ24" s="65"/>
      <c r="AAA24" s="1"/>
      <c r="AAE24" s="10"/>
      <c r="AAG24" s="47"/>
      <c r="AAL24" s="10"/>
      <c r="AAM24" s="65"/>
      <c r="AAN24" s="1"/>
      <c r="AAR24" s="10"/>
      <c r="AAT24" s="47"/>
      <c r="AAY24" s="10"/>
      <c r="AAZ24" s="65"/>
      <c r="ABA24" s="1"/>
      <c r="ABE24" s="10"/>
      <c r="ABG24" s="47"/>
      <c r="ABL24" s="10"/>
      <c r="ABM24" s="65"/>
      <c r="ABN24" s="1"/>
      <c r="ABR24" s="10"/>
      <c r="ABT24" s="47"/>
      <c r="ABY24" s="10"/>
      <c r="ABZ24" s="65"/>
      <c r="ACA24" s="1"/>
      <c r="ACE24" s="10"/>
      <c r="ACG24" s="47"/>
      <c r="ACL24" s="10"/>
      <c r="ACM24" s="65"/>
      <c r="ACN24" s="1"/>
      <c r="ACR24" s="10"/>
      <c r="ACT24" s="47"/>
      <c r="ACY24" s="10"/>
      <c r="ACZ24" s="65"/>
      <c r="ADA24" s="1"/>
      <c r="ADE24" s="10"/>
      <c r="ADG24" s="47"/>
      <c r="ADL24" s="10"/>
      <c r="ADM24" s="65"/>
      <c r="ADN24" s="1"/>
      <c r="ADR24" s="10"/>
      <c r="ADT24" s="47"/>
      <c r="ADY24" s="10"/>
      <c r="ADZ24" s="65"/>
      <c r="AEA24" s="1"/>
      <c r="AEE24" s="10"/>
      <c r="AEG24" s="47"/>
      <c r="AEL24" s="10"/>
      <c r="AEM24" s="65"/>
      <c r="AEN24" s="1"/>
      <c r="AER24" s="10"/>
      <c r="AET24" s="47"/>
      <c r="AEY24" s="10"/>
      <c r="AEZ24" s="65"/>
      <c r="AFA24" s="1"/>
      <c r="AFE24" s="10"/>
      <c r="AFG24" s="47"/>
      <c r="AFL24" s="10"/>
      <c r="AFM24" s="65"/>
      <c r="AFN24" s="1"/>
      <c r="AFR24" s="10"/>
      <c r="AFT24" s="47"/>
      <c r="AFY24" s="10"/>
      <c r="AFZ24" s="65"/>
      <c r="AGA24" s="1"/>
      <c r="AGE24" s="10"/>
      <c r="AGG24" s="47"/>
      <c r="AGL24" s="10"/>
      <c r="AGM24" s="65"/>
      <c r="AGN24" s="1"/>
      <c r="AGR24" s="10"/>
      <c r="AGT24" s="47"/>
      <c r="AGY24" s="10"/>
      <c r="AGZ24" s="65"/>
      <c r="AHA24" s="1"/>
      <c r="AHE24" s="10"/>
      <c r="AHG24" s="47"/>
      <c r="AHL24" s="10"/>
      <c r="AHM24" s="65"/>
      <c r="AHN24" s="1"/>
      <c r="AHR24" s="10"/>
      <c r="AHT24" s="47"/>
      <c r="AHY24" s="10"/>
      <c r="AHZ24" s="65"/>
      <c r="AIA24" s="1"/>
      <c r="AIE24" s="10"/>
      <c r="AIG24" s="47"/>
      <c r="AIL24" s="10"/>
      <c r="AIM24" s="65"/>
      <c r="AIN24" s="1"/>
      <c r="AIR24" s="10"/>
      <c r="AIT24" s="47"/>
      <c r="AIY24" s="10"/>
      <c r="AIZ24" s="65"/>
      <c r="AJA24" s="1"/>
      <c r="AJE24" s="10"/>
      <c r="AJG24" s="47"/>
      <c r="AJL24" s="10"/>
      <c r="AJM24" s="65"/>
      <c r="AJN24" s="1"/>
      <c r="AJR24" s="10"/>
      <c r="AJT24" s="47"/>
      <c r="AJY24" s="10"/>
      <c r="AJZ24" s="65"/>
      <c r="AKA24" s="1"/>
      <c r="AKG24" s="47"/>
      <c r="AKL24" s="10"/>
      <c r="AKM24" s="65"/>
      <c r="AKN24" s="1"/>
      <c r="AKR24" s="10"/>
      <c r="AKT24" s="47"/>
      <c r="AKY24" s="10"/>
      <c r="AKZ24" s="65"/>
      <c r="ALA24" s="1"/>
      <c r="ALE24" s="10"/>
      <c r="ALG24" s="47"/>
      <c r="ALL24" s="10"/>
      <c r="ALM24" s="65"/>
      <c r="ALN24" s="1"/>
      <c r="ALR24" s="10"/>
      <c r="ALT24" s="47"/>
      <c r="ALY24" s="10"/>
      <c r="ALZ24" s="65"/>
      <c r="AMA24" s="1"/>
      <c r="AME24" s="10"/>
      <c r="AMG24" s="47"/>
      <c r="AML24" s="10"/>
      <c r="AMM24" s="65"/>
      <c r="AMN24" s="1"/>
      <c r="AMR24" s="10"/>
      <c r="AMT24" s="47"/>
      <c r="AMY24" s="10"/>
      <c r="AMZ24" s="65"/>
      <c r="ANA24" s="1"/>
      <c r="ANE24" s="10"/>
      <c r="ANG24" s="47"/>
      <c r="ANL24" s="10"/>
      <c r="ANM24" s="65"/>
      <c r="ANN24" s="1"/>
      <c r="ANR24" s="10"/>
      <c r="ANT24" s="47"/>
      <c r="ANY24" s="10"/>
      <c r="ANZ24" s="65"/>
      <c r="AOA24" s="1"/>
      <c r="AOE24" s="10"/>
      <c r="AOG24" s="47"/>
      <c r="AOL24" s="10"/>
      <c r="AOM24" s="65"/>
      <c r="AON24" s="1"/>
      <c r="AOR24" s="10"/>
      <c r="AOT24" s="47"/>
      <c r="AOY24" s="10"/>
      <c r="AOZ24" s="65"/>
      <c r="APA24" s="1"/>
      <c r="APE24" s="10"/>
      <c r="APG24" s="47"/>
      <c r="APL24" s="10"/>
      <c r="APM24" s="65"/>
      <c r="APN24" s="1"/>
      <c r="APR24" s="10"/>
      <c r="APT24" s="47"/>
      <c r="APY24" s="10"/>
      <c r="APZ24" s="65"/>
      <c r="AQA24" s="1"/>
      <c r="AQE24" s="10"/>
      <c r="AQG24" s="47"/>
      <c r="AQL24" s="10"/>
      <c r="AQM24" s="65"/>
      <c r="AQN24" s="1"/>
      <c r="AQR24" s="10"/>
      <c r="AQT24" s="47"/>
      <c r="AQY24" s="10"/>
      <c r="AQZ24" s="65"/>
      <c r="ARA24" s="1"/>
      <c r="ARE24" s="10"/>
      <c r="ARG24" s="47"/>
      <c r="ARL24" s="10"/>
      <c r="ARM24" s="65"/>
      <c r="ARN24" s="1"/>
      <c r="ARR24" s="10"/>
      <c r="ART24" s="47"/>
      <c r="ARY24" s="10"/>
      <c r="ARZ24" s="65"/>
      <c r="ASA24" s="1"/>
      <c r="ASE24" s="10"/>
      <c r="ASG24" s="47"/>
      <c r="ASL24" s="10"/>
      <c r="ASM24" s="65"/>
      <c r="ASN24" s="1"/>
      <c r="ASQ24" s="10"/>
    </row>
    <row r="25" spans="176:1023 1025:1187" x14ac:dyDescent="0.45">
      <c r="NM25" s="10"/>
      <c r="NN25" s="10"/>
      <c r="NO25" s="10"/>
      <c r="NW25" s="57"/>
      <c r="NX25" s="45" t="s">
        <v>105</v>
      </c>
      <c r="OB25" s="10">
        <f t="shared" si="1439"/>
        <v>37509.429999999702</v>
      </c>
      <c r="OK25" s="10"/>
      <c r="OL25" s="65"/>
      <c r="OM25" s="45" t="s">
        <v>105</v>
      </c>
      <c r="OQ25" s="10"/>
      <c r="OX25" s="10"/>
      <c r="OY25" s="65"/>
      <c r="OZ25" s="45" t="s">
        <v>105</v>
      </c>
      <c r="PD25" s="10">
        <f>PD13-OQ13</f>
        <v>-328677.09999999986</v>
      </c>
      <c r="PK25" s="10"/>
      <c r="PL25" s="65"/>
      <c r="PM25" s="45" t="s">
        <v>105</v>
      </c>
      <c r="PP25" s="10">
        <f>PP13-PD13</f>
        <v>50265.369999999646</v>
      </c>
      <c r="PQ25" s="10"/>
      <c r="PR25" s="10">
        <f>PR13-PD13</f>
        <v>50265.369999999646</v>
      </c>
      <c r="PY25" s="10"/>
      <c r="PZ25" s="65"/>
      <c r="QA25" s="45" t="s">
        <v>105</v>
      </c>
      <c r="QE25" s="10">
        <f>QE13-PR13</f>
        <v>26233.439999999944</v>
      </c>
      <c r="QL25" s="10"/>
      <c r="QM25" s="65"/>
      <c r="QN25" s="45" t="s">
        <v>105</v>
      </c>
      <c r="QR25" s="10"/>
      <c r="QY25" s="10"/>
      <c r="QZ25" s="65"/>
      <c r="RA25" s="45" t="s">
        <v>105</v>
      </c>
      <c r="RE25" s="10"/>
      <c r="RL25" s="10"/>
      <c r="RM25" s="65"/>
      <c r="RN25" s="45" t="s">
        <v>105</v>
      </c>
      <c r="RR25" s="10">
        <f>SUM(RR20:RR24)</f>
        <v>44884.649999999958</v>
      </c>
      <c r="RY25" s="10"/>
      <c r="RZ25" s="65"/>
      <c r="SA25" s="45" t="s">
        <v>105</v>
      </c>
      <c r="SE25" s="10">
        <f>SUM(SE20:SE24)</f>
        <v>-49146.549999999945</v>
      </c>
      <c r="SL25" s="10"/>
      <c r="SM25" s="65"/>
      <c r="SN25" s="45" t="s">
        <v>105</v>
      </c>
      <c r="SR25" s="10">
        <f>SUM(SR20:SR24)</f>
        <v>-7488.8100000000013</v>
      </c>
      <c r="ST25" s="47"/>
      <c r="SY25" s="10"/>
      <c r="SZ25" s="65"/>
      <c r="TA25" s="45" t="s">
        <v>105</v>
      </c>
      <c r="TE25" s="10">
        <f>SUM(TE20:TE24)</f>
        <v>14204.600000000035</v>
      </c>
      <c r="TG25" s="47"/>
      <c r="TL25" s="10"/>
      <c r="TM25" s="65"/>
      <c r="TN25" s="45" t="s">
        <v>105</v>
      </c>
      <c r="TR25" s="10">
        <f>SUM(TR20:TR24)</f>
        <v>-899.55000000013388</v>
      </c>
      <c r="TT25" s="47"/>
      <c r="TY25" s="10"/>
      <c r="TZ25" s="65"/>
      <c r="UA25" s="45" t="s">
        <v>105</v>
      </c>
      <c r="UE25" s="10">
        <f>SUM(UE20:UE24)</f>
        <v>-79345.380000000019</v>
      </c>
      <c r="UG25" s="47"/>
      <c r="UL25" s="10"/>
      <c r="UM25" s="65"/>
      <c r="UN25" s="45" t="s">
        <v>105</v>
      </c>
      <c r="UR25" s="10">
        <f>SUM(UR20:UR24)</f>
        <v>30606.680000000066</v>
      </c>
      <c r="UT25" s="47"/>
      <c r="UY25" s="10"/>
      <c r="UZ25" s="65"/>
      <c r="VA25" s="45" t="s">
        <v>105</v>
      </c>
      <c r="VE25" s="10">
        <f>SUM(VE20:VE24)</f>
        <v>-28214.269999999931</v>
      </c>
      <c r="VG25" s="47"/>
      <c r="VL25" s="10"/>
      <c r="VM25" s="65"/>
      <c r="VN25" s="45" t="s">
        <v>105</v>
      </c>
      <c r="VR25" s="10">
        <f>SUM(VR20:VR24)</f>
        <v>16386.140000000014</v>
      </c>
      <c r="VT25" s="47"/>
      <c r="VY25" s="10"/>
      <c r="VZ25" s="65"/>
      <c r="WA25" s="45" t="s">
        <v>105</v>
      </c>
      <c r="WE25" s="10">
        <f>SUM(WE20:WE24)</f>
        <v>11746.550000000068</v>
      </c>
      <c r="WG25" s="47"/>
      <c r="WL25" s="10"/>
      <c r="WM25" s="65"/>
      <c r="WN25" s="45" t="s">
        <v>105</v>
      </c>
      <c r="WR25" s="10">
        <f>SUM(WR20:WR24)</f>
        <v>-27024.160000000142</v>
      </c>
      <c r="WT25" s="47"/>
      <c r="WY25" s="10"/>
      <c r="WZ25" s="65"/>
      <c r="XA25" s="45" t="s">
        <v>105</v>
      </c>
      <c r="XE25" s="10">
        <f>SUM(XE20:XE24)</f>
        <v>-12976.02999999997</v>
      </c>
      <c r="XG25" s="47"/>
      <c r="XL25" s="10"/>
      <c r="XM25" s="65"/>
      <c r="XN25" s="45" t="s">
        <v>105</v>
      </c>
      <c r="XR25" s="10">
        <f>SUM(XR20:XR24)</f>
        <v>-26036.659999999989</v>
      </c>
      <c r="XT25" s="47"/>
      <c r="XY25" s="10"/>
      <c r="XZ25" s="65"/>
      <c r="YA25" s="45" t="s">
        <v>105</v>
      </c>
      <c r="YE25" s="10">
        <f>SUM(YE20:YE24)</f>
        <v>-6545.8999999999432</v>
      </c>
      <c r="YG25" s="47"/>
      <c r="YL25" s="10"/>
      <c r="YM25" s="65"/>
      <c r="YN25" s="45" t="s">
        <v>105</v>
      </c>
      <c r="YR25" s="10">
        <f>SUM(YR20:YR24)</f>
        <v>10375.360000000022</v>
      </c>
      <c r="YT25" s="47"/>
      <c r="YY25" s="10"/>
      <c r="YZ25" s="65"/>
      <c r="ZA25" s="45" t="s">
        <v>105</v>
      </c>
      <c r="ZE25" s="10">
        <f>SUM(ZE20:ZE24)</f>
        <v>-18714.599999999897</v>
      </c>
      <c r="ZG25" s="47"/>
      <c r="ZL25" s="10"/>
      <c r="ZM25" s="65"/>
      <c r="ZN25" s="45" t="s">
        <v>105</v>
      </c>
      <c r="ZR25" s="10">
        <f>SUM(ZR20:ZR24)</f>
        <v>-17224.55999999999</v>
      </c>
      <c r="ZT25" s="47"/>
      <c r="ZY25" s="10"/>
      <c r="ZZ25" s="65"/>
      <c r="AAA25" s="45" t="s">
        <v>105</v>
      </c>
      <c r="AAE25" s="10">
        <f>SUM(AAE20:AAE24)</f>
        <v>3644.1700279511538</v>
      </c>
      <c r="AAG25" s="47"/>
      <c r="AAL25" s="10"/>
      <c r="AAM25" s="65"/>
      <c r="AAN25" s="45" t="s">
        <v>105</v>
      </c>
      <c r="AAR25" s="10">
        <f>SUM(AAR20:AAR24)</f>
        <v>-24380.441367417741</v>
      </c>
      <c r="AAT25" s="47"/>
      <c r="AAY25" s="10"/>
      <c r="AAZ25" s="65"/>
      <c r="ABA25" s="45" t="s">
        <v>105</v>
      </c>
      <c r="ABE25" s="10">
        <f>SUM(ABE20:ABE24)</f>
        <v>-26982.220630907585</v>
      </c>
      <c r="ABG25" s="47"/>
      <c r="ABL25" s="10"/>
      <c r="ABM25" s="65"/>
      <c r="ABN25" s="45" t="s">
        <v>105</v>
      </c>
      <c r="ABR25" s="10">
        <f>SUM(ABR20:ABR24)</f>
        <v>58367.33139408342</v>
      </c>
      <c r="ABT25" s="47"/>
      <c r="ABY25" s="10"/>
      <c r="ABZ25" s="65"/>
      <c r="ACA25" s="45" t="s">
        <v>105</v>
      </c>
      <c r="ACE25" s="10">
        <f>SUM(ACE20:ACE24)</f>
        <v>-12437.679996747334</v>
      </c>
      <c r="ACG25" s="47"/>
      <c r="ACL25" s="10"/>
      <c r="ACM25" s="65"/>
      <c r="ACN25" s="45" t="s">
        <v>105</v>
      </c>
      <c r="ACR25" s="10">
        <f>SUM(ACR20:ACR24)</f>
        <v>-57455.461323892981</v>
      </c>
      <c r="ACT25" s="47"/>
      <c r="ACY25" s="10"/>
      <c r="ACZ25" s="65"/>
      <c r="ADA25" s="45" t="s">
        <v>105</v>
      </c>
      <c r="ADE25" s="10">
        <f>SUM(ADE20:ADE24)</f>
        <v>-57847.971061616074</v>
      </c>
      <c r="ADG25" s="47"/>
      <c r="ADL25" s="10"/>
      <c r="ADM25" s="65"/>
      <c r="ADN25" s="45" t="s">
        <v>105</v>
      </c>
      <c r="ADR25" s="10">
        <f>SUM(ADR20:ADR24)</f>
        <v>-17445.920097729457</v>
      </c>
      <c r="ADT25" s="47"/>
      <c r="ADY25" s="10"/>
      <c r="ADZ25" s="65"/>
      <c r="AEA25" s="45" t="s">
        <v>105</v>
      </c>
      <c r="AEE25" s="10">
        <f>SUM(AEE20:AEE24)</f>
        <v>58129.461619788024</v>
      </c>
      <c r="AEG25" s="47"/>
      <c r="AEL25" s="10"/>
      <c r="AEM25" s="65"/>
      <c r="AEN25" s="45" t="s">
        <v>105</v>
      </c>
      <c r="AER25" s="10">
        <f>SUM(AER20:AER24)</f>
        <v>3611.710088281081</v>
      </c>
      <c r="AET25" s="47"/>
      <c r="AEY25" s="10"/>
      <c r="AEZ25" s="65"/>
      <c r="AFA25" s="45" t="s">
        <v>105</v>
      </c>
      <c r="AFE25" s="10">
        <f>SUM(AFE20:AFE24)</f>
        <v>-5279.6597611488833</v>
      </c>
      <c r="AFG25" s="47"/>
      <c r="AFL25" s="10"/>
      <c r="AFM25" s="65"/>
      <c r="AFN25" s="45" t="s">
        <v>105</v>
      </c>
      <c r="AFR25" s="10">
        <f>SUM(AFR20:AFR24)</f>
        <v>1532.4100375076159</v>
      </c>
      <c r="AFT25" s="47"/>
      <c r="AFY25" s="10"/>
      <c r="AFZ25" s="65"/>
      <c r="AGA25" s="45" t="s">
        <v>105</v>
      </c>
      <c r="AGE25" s="10">
        <f>SUM(AGE20:AGE24)</f>
        <v>19406.90084086034</v>
      </c>
      <c r="AGG25" s="47"/>
      <c r="AGL25" s="10"/>
      <c r="AGM25" s="65"/>
      <c r="AGN25" s="45" t="s">
        <v>105</v>
      </c>
      <c r="AGR25" s="10">
        <f>SUM(AGR20:AGR24)</f>
        <v>6021.680144912345</v>
      </c>
      <c r="AGT25" s="47"/>
      <c r="AGY25" s="10"/>
      <c r="AGZ25" s="65"/>
      <c r="AHA25" s="45" t="s">
        <v>105</v>
      </c>
      <c r="AHE25" s="10">
        <f>SUM(AHE20:AHE24)</f>
        <v>1520.4300364134142</v>
      </c>
      <c r="AHG25" s="47"/>
      <c r="AHL25" s="10"/>
      <c r="AHM25" s="65"/>
      <c r="AHN25" s="45" t="s">
        <v>105</v>
      </c>
      <c r="AHR25" s="10">
        <f>SUM(AHR20:AHR24)</f>
        <v>-20795.820497444282</v>
      </c>
      <c r="AHT25" s="47"/>
      <c r="AHY25" s="10"/>
      <c r="AHZ25" s="65"/>
      <c r="AIA25" s="45" t="s">
        <v>105</v>
      </c>
      <c r="AIE25" s="10">
        <f>SUM(AIE20:AIE24)</f>
        <v>-4699.69967364888</v>
      </c>
      <c r="AIG25" s="47"/>
      <c r="AIL25" s="10"/>
      <c r="AIM25" s="65"/>
      <c r="AIN25" s="45" t="s">
        <v>105</v>
      </c>
      <c r="AIR25" s="10">
        <f>SUM(AIR20:AIR24)</f>
        <v>-48732.819724891931</v>
      </c>
      <c r="AIT25" s="47"/>
      <c r="AIY25" s="10"/>
      <c r="AIZ25" s="65"/>
      <c r="AJA25" s="45" t="s">
        <v>105</v>
      </c>
      <c r="AJE25" s="10">
        <f>SUM(AJE20:AJE24)</f>
        <v>19114.890485999924</v>
      </c>
      <c r="AJG25" s="47"/>
      <c r="AJL25" s="10"/>
      <c r="AJM25" s="65"/>
      <c r="AJN25" s="45" t="s">
        <v>105</v>
      </c>
      <c r="AJR25" s="10">
        <f>SUM(AJR20:AJR24)</f>
        <v>-51923.119334982286</v>
      </c>
      <c r="AJT25" s="47"/>
      <c r="AJY25" s="10"/>
      <c r="AJZ25" s="65"/>
      <c r="AKA25" s="45" t="s">
        <v>105</v>
      </c>
      <c r="AKG25" s="47"/>
      <c r="AKL25" s="10"/>
      <c r="AKM25" s="65"/>
      <c r="AKN25" s="45" t="s">
        <v>105</v>
      </c>
      <c r="AKR25" s="10">
        <f>SUM(AKR20:AKR24)</f>
        <v>14498.970376931322</v>
      </c>
      <c r="AKT25" s="47"/>
      <c r="AKY25" s="10"/>
      <c r="AKZ25" s="65"/>
      <c r="ALA25" s="45" t="s">
        <v>105</v>
      </c>
      <c r="ALE25" s="10">
        <f>SUM(ALE20:ALE24)</f>
        <v>12023.180308689229</v>
      </c>
      <c r="ALG25" s="47"/>
      <c r="ALL25" s="10"/>
      <c r="ALM25" s="65"/>
      <c r="ALN25" s="45" t="s">
        <v>105</v>
      </c>
      <c r="ALR25" s="10">
        <f>SUM(ALR20:ALR24)</f>
        <v>6987.4900591910628</v>
      </c>
      <c r="ALT25" s="47"/>
      <c r="ALY25" s="10"/>
      <c r="ALZ25" s="65"/>
      <c r="AMA25" s="45" t="s">
        <v>105</v>
      </c>
      <c r="AME25" s="10">
        <f>SUM(AME20:AME24)</f>
        <v>18201.850153280735</v>
      </c>
      <c r="AMG25" s="47"/>
      <c r="AML25" s="10"/>
      <c r="AMM25" s="65"/>
      <c r="AMN25" s="45" t="s">
        <v>105</v>
      </c>
      <c r="AMR25" s="10">
        <f>SUM(AMR20:AMR24)</f>
        <v>5712.4100473788858</v>
      </c>
      <c r="AMT25" s="47"/>
      <c r="AMY25" s="10"/>
      <c r="AMZ25" s="65"/>
      <c r="ANA25" s="45" t="s">
        <v>105</v>
      </c>
      <c r="ANE25" s="10">
        <f>SUM(ANE20:ANE24)</f>
        <v>14881.330122844278</v>
      </c>
      <c r="ANG25" s="47"/>
      <c r="ANL25" s="10"/>
      <c r="ANM25" s="65"/>
      <c r="ANN25" s="45" t="s">
        <v>105</v>
      </c>
      <c r="ANR25" s="10">
        <f>SUM(ANR20:ANR24)</f>
        <v>17331.570141334276</v>
      </c>
      <c r="ANT25" s="47"/>
      <c r="ANY25" s="10"/>
      <c r="ANZ25" s="65"/>
      <c r="AOA25" s="45" t="s">
        <v>105</v>
      </c>
      <c r="AOE25" s="10">
        <f>SUM(AOE20:AOE24)</f>
        <v>7209.7701459497912</v>
      </c>
      <c r="AOG25" s="47"/>
      <c r="AOL25" s="10"/>
      <c r="AOM25" s="65"/>
      <c r="AON25" s="45" t="s">
        <v>105</v>
      </c>
      <c r="AOR25" s="10">
        <f>SUM(AOR20:AOR24)</f>
        <v>6335.930050653973</v>
      </c>
      <c r="AOT25" s="47"/>
      <c r="AOY25" s="10"/>
      <c r="AOZ25" s="65"/>
      <c r="APA25" s="45" t="s">
        <v>105</v>
      </c>
      <c r="APE25" s="10">
        <f>SUM(APE20:APE24)</f>
        <v>35980.180316235666</v>
      </c>
      <c r="APG25" s="47"/>
      <c r="APL25" s="10"/>
      <c r="APM25" s="65"/>
      <c r="APN25" s="45" t="s">
        <v>105</v>
      </c>
      <c r="APR25" s="10">
        <f>SUM(APR20:APR24)</f>
        <v>-40758.860304049987</v>
      </c>
      <c r="APT25" s="47"/>
      <c r="APY25" s="10"/>
      <c r="APZ25" s="65"/>
      <c r="AQA25" s="45" t="s">
        <v>105</v>
      </c>
      <c r="AQE25" s="10">
        <f>SUM(AQE20:AQE24)</f>
        <v>-10826.250086445532</v>
      </c>
      <c r="AQG25" s="47"/>
      <c r="AQL25" s="10"/>
      <c r="AQM25" s="65"/>
      <c r="AQN25" s="45" t="s">
        <v>105</v>
      </c>
      <c r="AQR25" s="10">
        <f>SUM(AQR20:AQR24)</f>
        <v>2283.1600183897463</v>
      </c>
      <c r="AQT25" s="47"/>
      <c r="AQY25" s="10"/>
      <c r="AQZ25" s="65"/>
      <c r="ARA25" s="45" t="s">
        <v>105</v>
      </c>
      <c r="ARE25" s="10">
        <f>SUM(ARE20:ARE24)</f>
        <v>10078.160081024544</v>
      </c>
      <c r="ARG25" s="47"/>
      <c r="ARL25" s="10"/>
      <c r="ARM25" s="65"/>
      <c r="ARN25" s="45" t="s">
        <v>105</v>
      </c>
      <c r="ARR25" s="10">
        <f>SUM(ARR20:ARR24)</f>
        <v>19086.489992714785</v>
      </c>
      <c r="ART25" s="47"/>
      <c r="ARY25" s="10"/>
      <c r="ARZ25" s="65"/>
      <c r="ASA25" s="45" t="s">
        <v>105</v>
      </c>
      <c r="ASE25" s="10">
        <f>SUM(ASE20:ASE24)</f>
        <v>48560.690224357364</v>
      </c>
      <c r="ASG25" s="47"/>
      <c r="ASK25" s="10"/>
      <c r="ASL25" s="10"/>
      <c r="ASM25" s="65"/>
      <c r="ASN25" s="45" t="s">
        <v>105</v>
      </c>
      <c r="ASQ25" s="10">
        <f>SUM(ASQ20:ASQ24)</f>
        <v>126496.38008632942</v>
      </c>
    </row>
    <row r="26" spans="176:1023 1025:1187" x14ac:dyDescent="0.45">
      <c r="OQ26" s="10"/>
      <c r="PD26" s="10"/>
      <c r="PP26" s="10"/>
      <c r="PQ26" s="10"/>
      <c r="PR26" s="10"/>
      <c r="QE26" s="10"/>
      <c r="QR26" s="10"/>
      <c r="RE26" s="10"/>
      <c r="RR26" s="10"/>
      <c r="SE26" s="10"/>
      <c r="SR26" s="10"/>
    </row>
    <row r="27" spans="176:1023 1025:1187" x14ac:dyDescent="0.45">
      <c r="OQ27" s="10"/>
      <c r="PD27" s="10"/>
      <c r="PP27" s="10"/>
      <c r="PQ27" s="10"/>
      <c r="PR27" s="10"/>
      <c r="QE27" s="10"/>
      <c r="QR27" s="10"/>
      <c r="RE27" s="10"/>
      <c r="RR27" s="10"/>
      <c r="SE27" s="10"/>
      <c r="SR27" s="10"/>
      <c r="XH27" s="10"/>
      <c r="XL27" s="10"/>
      <c r="XU27" s="10"/>
      <c r="XY27" s="10"/>
      <c r="YH27" s="10"/>
      <c r="YL27" s="10"/>
      <c r="YU27" s="10"/>
      <c r="YY27" s="10"/>
      <c r="ZH27" s="10"/>
      <c r="ZL27" s="10"/>
      <c r="ZU27" s="10"/>
      <c r="ZY27" s="10"/>
      <c r="AAH27" s="10"/>
      <c r="AAL27" s="10"/>
      <c r="AAU27" s="10"/>
      <c r="AAY27" s="10"/>
      <c r="ABH27" s="10"/>
      <c r="ABL27" s="10"/>
      <c r="ABU27" s="10"/>
      <c r="ABY27" s="10"/>
      <c r="ACH27" s="10"/>
      <c r="ACL27" s="10"/>
      <c r="ACU27" s="10"/>
      <c r="ACY27" s="10"/>
      <c r="ADH27" s="10"/>
      <c r="ADL27" s="10"/>
      <c r="ADU27" s="10"/>
      <c r="ADY27" s="10"/>
      <c r="AEH27" s="10"/>
      <c r="AEL27" s="10"/>
      <c r="AEU27" s="10"/>
      <c r="AEY27" s="10"/>
      <c r="AFH27" s="10"/>
      <c r="AFL27" s="10"/>
      <c r="AFU27" s="10"/>
      <c r="AFY27" s="10"/>
      <c r="AGH27" s="10"/>
      <c r="AGL27" s="10"/>
      <c r="AGR27" s="10">
        <f>AGR13-AGE13</f>
        <v>6021.6801449123304</v>
      </c>
      <c r="AGU27" s="10"/>
      <c r="AGY27" s="10"/>
      <c r="AHE27" s="10">
        <f>AHE13-AGR13</f>
        <v>1520.4300364134833</v>
      </c>
      <c r="AHH27" s="10"/>
      <c r="AHL27" s="10"/>
      <c r="AHR27" s="10">
        <f>AHR13-AHE13</f>
        <v>-20795.820497444365</v>
      </c>
      <c r="AHU27" s="10"/>
      <c r="AHY27" s="10"/>
      <c r="AIE27" s="10">
        <f>AIE13-AHR13</f>
        <v>-4699.6996736489236</v>
      </c>
      <c r="AIH27" s="10"/>
      <c r="AIL27" s="10"/>
      <c r="AIR27" s="10">
        <f>AIR13-AIE13</f>
        <v>-48732.8197248918</v>
      </c>
      <c r="AIU27" s="10"/>
      <c r="AIY27" s="10"/>
      <c r="AJE27" s="10">
        <f>AJE13-AIR13</f>
        <v>19114.890485999873</v>
      </c>
      <c r="AJH27" s="10"/>
      <c r="AJL27" s="10"/>
      <c r="AJR27" s="10">
        <f>AJR13-AJE13</f>
        <v>-51923.119334982242</v>
      </c>
      <c r="AJU27" s="10"/>
      <c r="AJY27" s="10"/>
      <c r="AKH27" s="10"/>
      <c r="AKL27" s="10"/>
      <c r="AKR27" s="10">
        <f>AKR13-AKE13</f>
        <v>14498.970376931131</v>
      </c>
      <c r="AKU27" s="10"/>
      <c r="AKY27" s="10"/>
      <c r="ALE27" s="10">
        <f>ALE13-AKR13</f>
        <v>12023.18030868913</v>
      </c>
      <c r="ALH27" s="10"/>
      <c r="ALL27" s="10"/>
      <c r="ALR27" s="10">
        <f>ALR13-ALE13</f>
        <v>6987.4885772541165</v>
      </c>
      <c r="ALU27" s="10"/>
      <c r="ALY27" s="10"/>
      <c r="AME27" s="10">
        <f>AME13-ALR13</f>
        <v>18201.850153280655</v>
      </c>
      <c r="AMH27" s="10"/>
      <c r="AML27" s="10"/>
      <c r="AMR27" s="10">
        <f>AMR13-AME13</f>
        <v>5712.4100473788567</v>
      </c>
      <c r="AMU27" s="10"/>
      <c r="AMY27" s="10"/>
      <c r="ANE27" s="10">
        <f>ANE13-AMR13</f>
        <v>14881.330122844316</v>
      </c>
      <c r="ANH27" s="10"/>
      <c r="ANL27" s="10"/>
      <c r="ANR27" s="10">
        <f>ANR13-ANE13</f>
        <v>17331.570141334319</v>
      </c>
      <c r="ANU27" s="10"/>
      <c r="ANY27" s="10"/>
      <c r="AOE27" s="10">
        <f>AOE13-ANR13</f>
        <v>7209.7701459496748</v>
      </c>
      <c r="AOH27" s="10"/>
      <c r="AOL27" s="10"/>
      <c r="AOR27" s="10">
        <f>AOR13-AOE13</f>
        <v>6335.9300506538711</v>
      </c>
      <c r="AOU27" s="10"/>
      <c r="AOY27" s="10"/>
      <c r="APE27" s="10">
        <f>APE13-AOR13</f>
        <v>35980.18031623587</v>
      </c>
      <c r="APH27" s="10"/>
      <c r="APL27" s="10"/>
      <c r="APR27" s="10">
        <f>APR13-APE13</f>
        <v>-40758.860304049915</v>
      </c>
      <c r="APU27" s="10"/>
      <c r="APY27" s="10"/>
      <c r="AQE27" s="10">
        <f>AQE13-APR13</f>
        <v>-10826.250086445594</v>
      </c>
      <c r="AQH27" s="10"/>
      <c r="AQL27" s="10"/>
      <c r="AQR27" s="10">
        <f>AQR13-AQE13</f>
        <v>2283.1600183898117</v>
      </c>
      <c r="AQU27" s="10"/>
      <c r="AQY27" s="10"/>
      <c r="ARE27" s="10">
        <f>ARE13-AQR13</f>
        <v>10078.160081024515</v>
      </c>
      <c r="ARH27" s="10"/>
      <c r="ARL27" s="10"/>
      <c r="ARR27" s="10">
        <f>ARR13-ARE13</f>
        <v>19086.48999271472</v>
      </c>
      <c r="ARU27" s="10"/>
      <c r="ARY27" s="10"/>
      <c r="ASE27" s="10">
        <f>ASE13-ARR13</f>
        <v>48560.690224357415</v>
      </c>
      <c r="ASH27" s="10"/>
      <c r="ASL27" s="10"/>
      <c r="ASQ27" s="10">
        <f>ASQ13-ASE13</f>
        <v>126496.38008632953</v>
      </c>
    </row>
    <row r="28" spans="176:1023 1025:1187" x14ac:dyDescent="0.45">
      <c r="OQ28" s="10"/>
      <c r="PD28" s="10"/>
      <c r="PP28" s="10"/>
      <c r="PQ28" s="10"/>
      <c r="PR28" s="10"/>
      <c r="QE28" s="10"/>
      <c r="QR28" s="10"/>
      <c r="RE28" s="10"/>
      <c r="RR28" s="10"/>
      <c r="SE28" s="10"/>
      <c r="SR28" s="10"/>
    </row>
    <row r="29" spans="176:1023 1025:1187" x14ac:dyDescent="0.45">
      <c r="OQ29" s="10"/>
      <c r="PD29" s="10"/>
      <c r="PP29" s="10"/>
      <c r="PQ29" s="10"/>
      <c r="PR29" s="10"/>
      <c r="QE29" s="10"/>
      <c r="QR29" s="10"/>
      <c r="RE29" s="10"/>
      <c r="RR29" s="10"/>
      <c r="SE29" s="10"/>
      <c r="SR29" s="10"/>
    </row>
    <row r="34" spans="601:1018 1030:1186" x14ac:dyDescent="0.45">
      <c r="WC34" s="10"/>
      <c r="WD34" s="10"/>
      <c r="WP34" s="10"/>
      <c r="WQ34" s="10"/>
      <c r="XC34" s="10"/>
      <c r="XD34" s="10"/>
      <c r="XP34" s="10"/>
      <c r="XQ34" s="10"/>
      <c r="YC34" s="10"/>
      <c r="YD34" s="10"/>
      <c r="YP34" s="10"/>
      <c r="YQ34" s="10"/>
      <c r="ZC34" s="10"/>
      <c r="ZD34" s="10"/>
      <c r="ZP34" s="10"/>
      <c r="ZQ34" s="10"/>
      <c r="AAC34" s="10"/>
      <c r="AAD34" s="10"/>
      <c r="AAP34" s="10"/>
      <c r="AAQ34" s="10"/>
      <c r="ABC34" s="10"/>
      <c r="ABD34" s="10"/>
      <c r="ABP34" s="10"/>
      <c r="ABQ34" s="10"/>
      <c r="ACC34" s="10"/>
      <c r="ACD34" s="10"/>
      <c r="ACP34" s="10"/>
      <c r="ACQ34" s="10"/>
      <c r="ADC34" s="10"/>
      <c r="ADD34" s="10"/>
      <c r="ADP34" s="10"/>
      <c r="ADQ34" s="10"/>
      <c r="AEC34" s="10"/>
      <c r="AED34" s="10"/>
      <c r="AEP34" s="10"/>
      <c r="AEQ34" s="10"/>
      <c r="AFC34" s="10"/>
      <c r="AFD34" s="10"/>
      <c r="AFP34" s="10"/>
      <c r="AFQ34" s="10"/>
      <c r="AGC34" s="10"/>
      <c r="AGD34" s="10"/>
      <c r="AGP34" s="10"/>
      <c r="AGQ34" s="10"/>
      <c r="AHC34" s="10"/>
      <c r="AHD34" s="10"/>
      <c r="AHP34" s="10"/>
      <c r="AHQ34" s="10"/>
      <c r="AIC34" s="10"/>
      <c r="AID34" s="10"/>
      <c r="AIP34" s="10"/>
      <c r="AIQ34" s="10"/>
      <c r="AJC34" s="10"/>
      <c r="AJD34" s="10"/>
      <c r="AJP34" s="10"/>
      <c r="AJQ34" s="10"/>
      <c r="AKC34" s="10"/>
      <c r="AKD34" s="10"/>
      <c r="AKP34" s="10"/>
      <c r="AKQ34" s="10"/>
      <c r="ALC34" s="10"/>
      <c r="ALD34" s="10"/>
      <c r="ALP34" s="10"/>
      <c r="ALQ34" s="10"/>
      <c r="AMC34" s="10"/>
      <c r="AMD34" s="10"/>
      <c r="AMP34" s="10"/>
      <c r="AMQ34" s="10"/>
      <c r="ANC34" s="10"/>
      <c r="AND34" s="10"/>
      <c r="ANP34" s="10"/>
      <c r="ANQ34" s="10"/>
      <c r="AOC34" s="10"/>
      <c r="AOD34" s="10"/>
      <c r="AOP34" s="10"/>
      <c r="AOQ34" s="10"/>
      <c r="APC34" s="10"/>
      <c r="APD34" s="10"/>
      <c r="APP34" s="10"/>
      <c r="APQ34" s="10"/>
      <c r="AQC34" s="10"/>
      <c r="AQD34" s="10"/>
      <c r="AQP34" s="10"/>
      <c r="AQQ34" s="10"/>
      <c r="ARC34" s="10"/>
      <c r="ARD34" s="10"/>
      <c r="ARP34" s="10"/>
      <c r="ARQ34" s="10"/>
      <c r="ASC34" s="10"/>
      <c r="ASD34" s="10"/>
      <c r="ASP34" s="10"/>
    </row>
    <row r="35" spans="601:1018 1030:1186" x14ac:dyDescent="0.45">
      <c r="WC35" s="10"/>
      <c r="WD35" s="10"/>
      <c r="WP35" s="10"/>
      <c r="WQ35" s="10"/>
      <c r="XC35" s="10"/>
      <c r="XD35" s="10"/>
      <c r="XP35" s="10"/>
      <c r="XQ35" s="10"/>
      <c r="YC35" s="10"/>
      <c r="YD35" s="10"/>
      <c r="YP35" s="10"/>
      <c r="YQ35" s="10"/>
      <c r="ZC35" s="10"/>
      <c r="ZD35" s="10"/>
      <c r="ZP35" s="10"/>
      <c r="ZQ35" s="10"/>
      <c r="AAC35" s="10"/>
      <c r="AAD35" s="10"/>
      <c r="AAP35" s="10"/>
      <c r="AAQ35" s="10"/>
      <c r="ABC35" s="10"/>
      <c r="ABD35" s="10"/>
      <c r="ABP35" s="10"/>
      <c r="ABQ35" s="10"/>
      <c r="ACC35" s="10"/>
      <c r="ACD35" s="10"/>
      <c r="ACP35" s="10"/>
      <c r="ACQ35" s="10"/>
      <c r="ADC35" s="10"/>
      <c r="ADD35" s="10"/>
      <c r="ADP35" s="10"/>
      <c r="ADQ35" s="10"/>
      <c r="AEC35" s="10"/>
      <c r="AED35" s="10"/>
      <c r="AEP35" s="10"/>
      <c r="AEQ35" s="10"/>
      <c r="AFC35" s="10"/>
      <c r="AFD35" s="10"/>
      <c r="AFP35" s="10"/>
      <c r="AFQ35" s="10"/>
      <c r="AGC35" s="10"/>
      <c r="AGD35" s="10"/>
      <c r="AGP35" s="10"/>
      <c r="AGQ35" s="10"/>
      <c r="AHC35" s="10"/>
      <c r="AHD35" s="10"/>
      <c r="AHP35" s="10"/>
      <c r="AHQ35" s="10"/>
      <c r="AIC35" s="10"/>
      <c r="AID35" s="10"/>
      <c r="AIP35" s="10"/>
      <c r="AIQ35" s="10"/>
      <c r="AJC35" s="10"/>
      <c r="AJD35" s="10"/>
      <c r="AJP35" s="10"/>
      <c r="AJQ35" s="10"/>
      <c r="AKC35" s="10"/>
      <c r="AKD35" s="10"/>
      <c r="AKP35" s="10"/>
      <c r="AKQ35" s="10"/>
      <c r="ALC35" s="10"/>
      <c r="ALD35" s="10"/>
      <c r="ALP35" s="10"/>
      <c r="ALQ35" s="10"/>
      <c r="AMC35" s="10"/>
      <c r="AMD35" s="10"/>
      <c r="AMP35" s="10"/>
      <c r="AMQ35" s="10"/>
      <c r="ANC35" s="10"/>
      <c r="AND35" s="10"/>
      <c r="ANP35" s="10"/>
      <c r="ANQ35" s="10"/>
      <c r="AOC35" s="10"/>
      <c r="AOD35" s="10"/>
      <c r="AOP35" s="10"/>
      <c r="AOQ35" s="10"/>
      <c r="APC35" s="10"/>
      <c r="APD35" s="10"/>
      <c r="APP35" s="10"/>
      <c r="APQ35" s="10"/>
      <c r="AQC35" s="10"/>
      <c r="AQD35" s="10"/>
      <c r="AQP35" s="10"/>
      <c r="AQQ35" s="10"/>
      <c r="ARC35" s="10"/>
      <c r="ARD35" s="10"/>
      <c r="ARP35" s="10"/>
      <c r="ARQ35" s="10"/>
      <c r="ASC35" s="10"/>
      <c r="ASD35" s="10"/>
      <c r="ASP35" s="10"/>
    </row>
  </sheetData>
  <mergeCells count="61">
    <mergeCell ref="ASM15:ASM25"/>
    <mergeCell ref="XZ15:XZ25"/>
    <mergeCell ref="ADZ15:ADZ25"/>
    <mergeCell ref="ADM15:ADM25"/>
    <mergeCell ref="AMZ15:AMZ25"/>
    <mergeCell ref="AIZ15:AIZ25"/>
    <mergeCell ref="AHZ15:AHZ25"/>
    <mergeCell ref="AHM15:AHM25"/>
    <mergeCell ref="ALZ15:ALZ25"/>
    <mergeCell ref="AMM15:AMM25"/>
    <mergeCell ref="AEM15:AEM25"/>
    <mergeCell ref="ACM15:ACM25"/>
    <mergeCell ref="AFZ15:AFZ25"/>
    <mergeCell ref="AFM15:AFM25"/>
    <mergeCell ref="AEZ15:AEZ25"/>
    <mergeCell ref="ACZ15:ACZ25"/>
    <mergeCell ref="WM15:WM25"/>
    <mergeCell ref="OL15:OL25"/>
    <mergeCell ref="OY15:OY25"/>
    <mergeCell ref="PL15:PL25"/>
    <mergeCell ref="PZ15:PZ25"/>
    <mergeCell ref="QM15:QM25"/>
    <mergeCell ref="SM15:SM25"/>
    <mergeCell ref="SZ15:SZ25"/>
    <mergeCell ref="QZ15:QZ25"/>
    <mergeCell ref="RM15:RM25"/>
    <mergeCell ref="TZ15:TZ25"/>
    <mergeCell ref="RZ15:RZ25"/>
    <mergeCell ref="TM15:TM25"/>
    <mergeCell ref="AKM15:AKM25"/>
    <mergeCell ref="VZ15:VZ25"/>
    <mergeCell ref="VM15:VM25"/>
    <mergeCell ref="UZ15:UZ25"/>
    <mergeCell ref="UM15:UM25"/>
    <mergeCell ref="AGM15:AGM25"/>
    <mergeCell ref="ZM15:ZM25"/>
    <mergeCell ref="YZ15:YZ25"/>
    <mergeCell ref="ABZ15:ABZ25"/>
    <mergeCell ref="AAM15:AAM25"/>
    <mergeCell ref="ZZ15:ZZ25"/>
    <mergeCell ref="ABM15:ABM25"/>
    <mergeCell ref="AAZ15:AAZ25"/>
    <mergeCell ref="YM15:YM25"/>
    <mergeCell ref="XM15:XM25"/>
    <mergeCell ref="WZ15:WZ25"/>
    <mergeCell ref="AGZ15:AGZ25"/>
    <mergeCell ref="AOZ15:AOZ25"/>
    <mergeCell ref="ARZ15:ARZ25"/>
    <mergeCell ref="ARM15:ARM25"/>
    <mergeCell ref="APZ15:APZ25"/>
    <mergeCell ref="APM15:APM25"/>
    <mergeCell ref="AOM15:AOM25"/>
    <mergeCell ref="AIM15:AIM25"/>
    <mergeCell ref="ANZ15:ANZ25"/>
    <mergeCell ref="AQZ15:AQZ25"/>
    <mergeCell ref="AQM15:AQM25"/>
    <mergeCell ref="ANM15:ANM25"/>
    <mergeCell ref="AJZ15:AJZ25"/>
    <mergeCell ref="AJM15:AJM25"/>
    <mergeCell ref="ALM15:ALM25"/>
    <mergeCell ref="AKZ15:AKZ25"/>
  </mergeCells>
  <printOptions gridLines="1"/>
  <pageMargins left="0.7" right="0.7" top="1" bottom="0.75" header="0.3" footer="0.3"/>
  <pageSetup paperSize="5" scale="10" orientation="landscape" copies="8" r:id="rId1"/>
  <headerFooter differentOddEven="1">
    <oddHeader>&amp;CMain Line Art Center
Board Designated Investment Accounts
As of  August 31, 2018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35"/>
  <sheetViews>
    <sheetView tabSelected="1" zoomScale="75" zoomScaleNormal="75" workbookViewId="0">
      <selection activeCell="EH25" sqref="EH25"/>
    </sheetView>
  </sheetViews>
  <sheetFormatPr defaultRowHeight="14.25" x14ac:dyDescent="0.45"/>
  <cols>
    <col min="1" max="1" width="37.33203125" bestFit="1" customWidth="1"/>
    <col min="2" max="2" width="18.86328125" hidden="1" customWidth="1"/>
    <col min="3" max="4" width="8.86328125" hidden="1" customWidth="1"/>
    <col min="5" max="5" width="13.33203125" hidden="1" customWidth="1"/>
    <col min="6" max="6" width="11.53125" hidden="1" customWidth="1"/>
    <col min="7" max="7" width="16.86328125" hidden="1" customWidth="1"/>
    <col min="8" max="8" width="11.86328125" hidden="1" customWidth="1"/>
    <col min="9" max="9" width="12.1328125" hidden="1" customWidth="1"/>
    <col min="10" max="10" width="11.53125" hidden="1" customWidth="1"/>
    <col min="11" max="11" width="12.33203125" hidden="1" customWidth="1"/>
    <col min="12" max="12" width="10.46484375" hidden="1" customWidth="1"/>
    <col min="13" max="13" width="14" hidden="1" customWidth="1"/>
    <col min="14" max="14" width="0.796875" customWidth="1"/>
    <col min="15" max="15" width="15.1328125" hidden="1" customWidth="1"/>
    <col min="16" max="17" width="8.86328125" hidden="1" customWidth="1"/>
    <col min="18" max="18" width="13.33203125" hidden="1" customWidth="1"/>
    <col min="19" max="19" width="11.53125" hidden="1" customWidth="1"/>
    <col min="20" max="20" width="16.86328125" hidden="1" customWidth="1"/>
    <col min="21" max="21" width="11.86328125" hidden="1" customWidth="1"/>
    <col min="22" max="22" width="12.1328125" hidden="1" customWidth="1"/>
    <col min="23" max="23" width="11.53125" hidden="1" customWidth="1"/>
    <col min="24" max="24" width="12.33203125" hidden="1" customWidth="1"/>
    <col min="25" max="25" width="10.46484375" hidden="1" customWidth="1"/>
    <col min="26" max="26" width="14" hidden="1" customWidth="1"/>
    <col min="27" max="27" width="1.33203125" hidden="1" customWidth="1"/>
    <col min="28" max="28" width="15.1328125" hidden="1" customWidth="1"/>
    <col min="29" max="30" width="8.86328125" hidden="1" customWidth="1"/>
    <col min="31" max="31" width="13.33203125" hidden="1" customWidth="1"/>
    <col min="32" max="32" width="11.53125" hidden="1" customWidth="1"/>
    <col min="33" max="33" width="16.86328125" hidden="1" customWidth="1"/>
    <col min="34" max="34" width="11.86328125" hidden="1" customWidth="1"/>
    <col min="35" max="35" width="12.1328125" hidden="1" customWidth="1"/>
    <col min="36" max="36" width="11.53125" hidden="1" customWidth="1"/>
    <col min="37" max="37" width="12.33203125" hidden="1" customWidth="1"/>
    <col min="38" max="38" width="10.46484375" hidden="1" customWidth="1"/>
    <col min="39" max="39" width="14" hidden="1" customWidth="1"/>
    <col min="40" max="40" width="1.1328125" hidden="1" customWidth="1"/>
    <col min="41" max="41" width="15.1328125" hidden="1" customWidth="1"/>
    <col min="42" max="47" width="8.86328125" hidden="1" customWidth="1"/>
    <col min="48" max="48" width="13.6640625" hidden="1" customWidth="1"/>
    <col min="49" max="51" width="8.86328125" hidden="1" customWidth="1"/>
    <col min="52" max="52" width="14.33203125" hidden="1" customWidth="1"/>
    <col min="53" max="53" width="1" hidden="1" customWidth="1"/>
    <col min="54" max="54" width="14.46484375" hidden="1" customWidth="1"/>
    <col min="55" max="60" width="8.86328125" hidden="1" customWidth="1"/>
    <col min="61" max="61" width="13.6640625" hidden="1" customWidth="1"/>
    <col min="62" max="64" width="8.86328125" hidden="1" customWidth="1"/>
    <col min="65" max="65" width="14.33203125" hidden="1" customWidth="1"/>
    <col min="66" max="66" width="1.46484375" hidden="1" customWidth="1"/>
    <col min="67" max="67" width="14.46484375" hidden="1" customWidth="1"/>
    <col min="68" max="71" width="8.86328125" hidden="1" customWidth="1"/>
    <col min="72" max="72" width="11.1328125" hidden="1" customWidth="1"/>
    <col min="73" max="73" width="8.86328125" hidden="1" customWidth="1"/>
    <col min="74" max="74" width="13.6640625" hidden="1" customWidth="1"/>
    <col min="75" max="77" width="8.86328125" hidden="1" customWidth="1"/>
    <col min="78" max="78" width="14.33203125" hidden="1" customWidth="1"/>
    <col min="79" max="79" width="1.19921875" hidden="1" customWidth="1"/>
    <col min="80" max="80" width="14.46484375" hidden="1" customWidth="1"/>
    <col min="81" max="86" width="8.86328125" hidden="1" customWidth="1"/>
    <col min="87" max="87" width="13.6640625" hidden="1" customWidth="1"/>
    <col min="88" max="90" width="8.86328125" hidden="1" customWidth="1"/>
    <col min="91" max="91" width="14.33203125" hidden="1" customWidth="1"/>
    <col min="92" max="92" width="1.33203125" hidden="1" customWidth="1"/>
    <col min="93" max="93" width="14.46484375" hidden="1" customWidth="1"/>
    <col min="94" max="99" width="8.86328125" hidden="1" customWidth="1"/>
    <col min="100" max="100" width="13.6640625" hidden="1" customWidth="1"/>
    <col min="101" max="103" width="8.86328125" hidden="1" customWidth="1"/>
    <col min="104" max="104" width="14.33203125" hidden="1" customWidth="1"/>
    <col min="105" max="105" width="1.19921875" hidden="1" customWidth="1"/>
    <col min="106" max="106" width="14.46484375" hidden="1" customWidth="1"/>
    <col min="107" max="112" width="8.86328125" hidden="1" customWidth="1"/>
    <col min="113" max="113" width="13.6640625" hidden="1" customWidth="1"/>
    <col min="114" max="116" width="8.86328125" hidden="1" customWidth="1"/>
    <col min="117" max="117" width="14.33203125" hidden="1" customWidth="1"/>
    <col min="118" max="118" width="2.33203125" hidden="1" customWidth="1"/>
    <col min="119" max="119" width="14.46484375" hidden="1" customWidth="1"/>
    <col min="120" max="125" width="8.86328125" hidden="1" customWidth="1"/>
    <col min="126" max="126" width="13.6640625" hidden="1" customWidth="1"/>
    <col min="127" max="128" width="8.86328125" hidden="1" customWidth="1"/>
    <col min="129" max="129" width="9.53125" hidden="1" customWidth="1"/>
    <col min="130" max="130" width="14.33203125" hidden="1" customWidth="1"/>
    <col min="131" max="131" width="1.46484375" customWidth="1"/>
    <col min="132" max="132" width="14.46484375" customWidth="1"/>
    <col min="133" max="136" width="8.86328125" customWidth="1"/>
    <col min="137" max="137" width="12.46484375" customWidth="1"/>
    <col min="138" max="138" width="8.86328125" customWidth="1"/>
    <col min="139" max="139" width="13.6640625" customWidth="1"/>
    <col min="140" max="141" width="8.86328125" customWidth="1"/>
    <col min="142" max="142" width="9.53125" bestFit="1" customWidth="1"/>
    <col min="143" max="143" width="14.33203125" customWidth="1"/>
    <col min="144" max="144" width="14.46484375" customWidth="1"/>
  </cols>
  <sheetData>
    <row r="1" spans="1:144" ht="115.5" customHeight="1" x14ac:dyDescent="0.45">
      <c r="A1" s="1"/>
      <c r="B1" s="63" t="s">
        <v>175</v>
      </c>
      <c r="C1" s="2" t="s">
        <v>1</v>
      </c>
      <c r="D1" s="51" t="s">
        <v>2</v>
      </c>
      <c r="E1" s="5" t="s">
        <v>94</v>
      </c>
      <c r="F1" s="5" t="s">
        <v>133</v>
      </c>
      <c r="G1" s="60" t="s">
        <v>127</v>
      </c>
      <c r="H1" s="5" t="s">
        <v>173</v>
      </c>
      <c r="I1" s="5" t="s">
        <v>99</v>
      </c>
      <c r="J1" s="5" t="s">
        <v>87</v>
      </c>
      <c r="K1" s="5" t="s">
        <v>7</v>
      </c>
      <c r="L1" s="5" t="s">
        <v>8</v>
      </c>
      <c r="M1" s="5" t="s">
        <v>9</v>
      </c>
      <c r="N1" s="5"/>
      <c r="O1" s="4" t="s">
        <v>176</v>
      </c>
      <c r="P1" s="2" t="s">
        <v>1</v>
      </c>
      <c r="Q1" s="51" t="s">
        <v>2</v>
      </c>
      <c r="R1" s="5" t="s">
        <v>94</v>
      </c>
      <c r="S1" s="5" t="s">
        <v>133</v>
      </c>
      <c r="T1" s="60" t="s">
        <v>127</v>
      </c>
      <c r="U1" s="5" t="s">
        <v>173</v>
      </c>
      <c r="V1" s="5" t="s">
        <v>99</v>
      </c>
      <c r="W1" s="5" t="s">
        <v>87</v>
      </c>
      <c r="X1" s="5" t="s">
        <v>7</v>
      </c>
      <c r="Y1" s="5" t="s">
        <v>8</v>
      </c>
      <c r="Z1" s="5" t="s">
        <v>9</v>
      </c>
      <c r="AA1" s="5"/>
      <c r="AB1" s="4" t="s">
        <v>177</v>
      </c>
      <c r="AC1" s="2" t="s">
        <v>1</v>
      </c>
      <c r="AD1" s="51" t="s">
        <v>2</v>
      </c>
      <c r="AE1" s="5" t="s">
        <v>94</v>
      </c>
      <c r="AF1" s="5" t="s">
        <v>133</v>
      </c>
      <c r="AG1" s="60" t="s">
        <v>127</v>
      </c>
      <c r="AH1" s="5" t="s">
        <v>173</v>
      </c>
      <c r="AI1" s="5" t="s">
        <v>99</v>
      </c>
      <c r="AJ1" s="5" t="s">
        <v>87</v>
      </c>
      <c r="AK1" s="5" t="s">
        <v>7</v>
      </c>
      <c r="AL1" s="5" t="s">
        <v>8</v>
      </c>
      <c r="AM1" s="5" t="s">
        <v>9</v>
      </c>
      <c r="AN1" s="5"/>
      <c r="AO1" s="4" t="s">
        <v>178</v>
      </c>
      <c r="AP1" s="2" t="s">
        <v>1</v>
      </c>
      <c r="AQ1" s="51" t="s">
        <v>2</v>
      </c>
      <c r="AR1" s="5" t="s">
        <v>94</v>
      </c>
      <c r="AS1" s="5" t="s">
        <v>133</v>
      </c>
      <c r="AT1" s="60" t="s">
        <v>127</v>
      </c>
      <c r="AU1" s="5" t="s">
        <v>173</v>
      </c>
      <c r="AV1" s="5" t="s">
        <v>99</v>
      </c>
      <c r="AW1" s="5" t="s">
        <v>87</v>
      </c>
      <c r="AX1" s="5" t="s">
        <v>7</v>
      </c>
      <c r="AY1" s="5" t="s">
        <v>8</v>
      </c>
      <c r="AZ1" s="5" t="s">
        <v>9</v>
      </c>
      <c r="BA1" s="5"/>
      <c r="BB1" s="4" t="s">
        <v>179</v>
      </c>
      <c r="BC1" s="2" t="s">
        <v>1</v>
      </c>
      <c r="BD1" s="51" t="s">
        <v>2</v>
      </c>
      <c r="BE1" s="5" t="s">
        <v>94</v>
      </c>
      <c r="BF1" s="5" t="s">
        <v>133</v>
      </c>
      <c r="BG1" s="60" t="s">
        <v>127</v>
      </c>
      <c r="BH1" s="5" t="s">
        <v>173</v>
      </c>
      <c r="BI1" s="5" t="s">
        <v>99</v>
      </c>
      <c r="BJ1" s="5" t="s">
        <v>87</v>
      </c>
      <c r="BK1" s="5" t="s">
        <v>7</v>
      </c>
      <c r="BL1" s="5" t="s">
        <v>8</v>
      </c>
      <c r="BM1" s="5" t="s">
        <v>9</v>
      </c>
      <c r="BN1" s="5"/>
      <c r="BO1" s="4" t="s">
        <v>180</v>
      </c>
      <c r="BP1" s="2" t="s">
        <v>1</v>
      </c>
      <c r="BQ1" s="51" t="s">
        <v>2</v>
      </c>
      <c r="BR1" s="5" t="s">
        <v>94</v>
      </c>
      <c r="BS1" s="5" t="s">
        <v>133</v>
      </c>
      <c r="BT1" s="60" t="s">
        <v>127</v>
      </c>
      <c r="BU1" s="5" t="s">
        <v>173</v>
      </c>
      <c r="BV1" s="5" t="s">
        <v>99</v>
      </c>
      <c r="BW1" s="5" t="s">
        <v>87</v>
      </c>
      <c r="BX1" s="5" t="s">
        <v>7</v>
      </c>
      <c r="BY1" s="5" t="s">
        <v>8</v>
      </c>
      <c r="BZ1" s="5" t="s">
        <v>9</v>
      </c>
      <c r="CA1" s="5"/>
      <c r="CB1" s="4" t="s">
        <v>181</v>
      </c>
      <c r="CC1" s="2" t="s">
        <v>1</v>
      </c>
      <c r="CD1" s="51" t="s">
        <v>2</v>
      </c>
      <c r="CE1" s="5" t="s">
        <v>94</v>
      </c>
      <c r="CF1" s="5" t="s">
        <v>133</v>
      </c>
      <c r="CG1" s="60" t="s">
        <v>127</v>
      </c>
      <c r="CH1" s="5" t="s">
        <v>173</v>
      </c>
      <c r="CI1" s="5" t="s">
        <v>99</v>
      </c>
      <c r="CJ1" s="5" t="s">
        <v>87</v>
      </c>
      <c r="CK1" s="5" t="s">
        <v>7</v>
      </c>
      <c r="CL1" s="5" t="s">
        <v>8</v>
      </c>
      <c r="CM1" s="5" t="s">
        <v>9</v>
      </c>
      <c r="CN1" s="5"/>
      <c r="CO1" s="4" t="s">
        <v>182</v>
      </c>
      <c r="CP1" s="2" t="s">
        <v>1</v>
      </c>
      <c r="CQ1" s="51" t="s">
        <v>2</v>
      </c>
      <c r="CR1" s="5" t="s">
        <v>94</v>
      </c>
      <c r="CS1" s="5" t="s">
        <v>133</v>
      </c>
      <c r="CT1" s="60" t="s">
        <v>127</v>
      </c>
      <c r="CU1" s="5" t="s">
        <v>173</v>
      </c>
      <c r="CV1" s="5" t="s">
        <v>99</v>
      </c>
      <c r="CW1" s="5" t="s">
        <v>87</v>
      </c>
      <c r="CX1" s="5" t="s">
        <v>7</v>
      </c>
      <c r="CY1" s="5" t="s">
        <v>8</v>
      </c>
      <c r="CZ1" s="5" t="s">
        <v>9</v>
      </c>
      <c r="DA1" s="5"/>
      <c r="DB1" s="4" t="s">
        <v>185</v>
      </c>
      <c r="DC1" s="2" t="s">
        <v>1</v>
      </c>
      <c r="DD1" s="51" t="s">
        <v>2</v>
      </c>
      <c r="DE1" s="5" t="s">
        <v>94</v>
      </c>
      <c r="DF1" s="5" t="s">
        <v>133</v>
      </c>
      <c r="DG1" s="60" t="s">
        <v>127</v>
      </c>
      <c r="DH1" s="5" t="s">
        <v>173</v>
      </c>
      <c r="DI1" s="5" t="s">
        <v>99</v>
      </c>
      <c r="DJ1" s="5" t="s">
        <v>87</v>
      </c>
      <c r="DK1" s="5" t="s">
        <v>7</v>
      </c>
      <c r="DL1" s="5" t="s">
        <v>8</v>
      </c>
      <c r="DM1" s="5" t="s">
        <v>9</v>
      </c>
      <c r="DN1" s="5"/>
      <c r="DO1" s="4" t="s">
        <v>186</v>
      </c>
      <c r="DP1" s="2" t="s">
        <v>1</v>
      </c>
      <c r="DQ1" s="51" t="s">
        <v>2</v>
      </c>
      <c r="DR1" s="5" t="s">
        <v>94</v>
      </c>
      <c r="DS1" s="5" t="s">
        <v>133</v>
      </c>
      <c r="DT1" s="60" t="s">
        <v>127</v>
      </c>
      <c r="DU1" s="5" t="s">
        <v>173</v>
      </c>
      <c r="DV1" s="5" t="s">
        <v>99</v>
      </c>
      <c r="DW1" s="5" t="s">
        <v>87</v>
      </c>
      <c r="DX1" s="5" t="s">
        <v>7</v>
      </c>
      <c r="DY1" s="5" t="s">
        <v>8</v>
      </c>
      <c r="DZ1" s="5" t="s">
        <v>9</v>
      </c>
      <c r="EA1" s="5"/>
      <c r="EB1" s="4" t="s">
        <v>187</v>
      </c>
      <c r="EC1" s="2" t="s">
        <v>1</v>
      </c>
      <c r="ED1" s="51" t="s">
        <v>2</v>
      </c>
      <c r="EE1" s="5" t="s">
        <v>94</v>
      </c>
      <c r="EF1" s="5" t="s">
        <v>133</v>
      </c>
      <c r="EG1" s="60" t="s">
        <v>127</v>
      </c>
      <c r="EH1" s="5" t="s">
        <v>173</v>
      </c>
      <c r="EI1" s="5" t="s">
        <v>99</v>
      </c>
      <c r="EJ1" s="5" t="s">
        <v>87</v>
      </c>
      <c r="EK1" s="5" t="s">
        <v>7</v>
      </c>
      <c r="EL1" s="5" t="s">
        <v>8</v>
      </c>
      <c r="EM1" s="5" t="s">
        <v>9</v>
      </c>
      <c r="EN1" s="4" t="s">
        <v>188</v>
      </c>
    </row>
    <row r="2" spans="1:144" x14ac:dyDescent="0.45">
      <c r="A2" s="1"/>
      <c r="B2" s="64">
        <v>126496.37999999999</v>
      </c>
      <c r="C2" s="48"/>
      <c r="D2" s="52"/>
      <c r="E2" s="58">
        <v>2972.11</v>
      </c>
      <c r="F2" s="58"/>
      <c r="G2" s="58"/>
      <c r="H2" s="59"/>
      <c r="I2" s="59">
        <v>-2972.76</v>
      </c>
      <c r="J2" s="59">
        <v>2923.49</v>
      </c>
      <c r="K2" s="59">
        <v>-50.07</v>
      </c>
      <c r="L2" s="59">
        <v>-964.98</v>
      </c>
      <c r="M2" s="59">
        <v>-2425.08</v>
      </c>
      <c r="N2" s="59"/>
      <c r="O2" s="10">
        <f t="shared" ref="O2:O7" si="0">B2+SUM(E2:M2)</f>
        <v>125979.09</v>
      </c>
      <c r="P2" s="48"/>
      <c r="Q2" s="52"/>
      <c r="R2" s="58">
        <f>2104.94+2395.25</f>
        <v>4500.1900000000005</v>
      </c>
      <c r="S2" s="58"/>
      <c r="T2" s="58"/>
      <c r="U2" s="59"/>
      <c r="V2" s="59">
        <v>-2117.42</v>
      </c>
      <c r="W2" s="59">
        <v>2115.59</v>
      </c>
      <c r="X2" s="59">
        <v>21.94</v>
      </c>
      <c r="Y2" s="59">
        <v>-964.64</v>
      </c>
      <c r="Z2" s="59">
        <v>-70039.899999999994</v>
      </c>
      <c r="AA2" s="59"/>
      <c r="AB2" s="10">
        <f t="shared" ref="AB2:AB7" si="1">O2+SUM(R2:Z2)</f>
        <v>59494.850000000006</v>
      </c>
      <c r="AC2" s="48"/>
      <c r="AD2" s="52"/>
      <c r="AE2" s="58">
        <v>1701.39</v>
      </c>
      <c r="AF2" s="58"/>
      <c r="AG2" s="58">
        <v>-13971</v>
      </c>
      <c r="AH2" s="59"/>
      <c r="AI2" s="59">
        <v>-1707.11</v>
      </c>
      <c r="AJ2" s="59">
        <v>1704.35</v>
      </c>
      <c r="AK2" s="59">
        <v>17.899999999999999</v>
      </c>
      <c r="AL2" s="59">
        <v>-920.34</v>
      </c>
      <c r="AM2" s="59">
        <v>15455.05</v>
      </c>
      <c r="AN2" s="59"/>
      <c r="AO2" s="10">
        <f t="shared" ref="AO2:AO7" si="2">AB2+SUM(AE2:AM2)</f>
        <v>61775.090000000004</v>
      </c>
      <c r="AP2" s="48"/>
      <c r="AQ2" s="52"/>
      <c r="AR2" s="58">
        <v>7989.13</v>
      </c>
      <c r="AS2" s="58"/>
      <c r="AT2" s="58"/>
      <c r="AU2" s="59"/>
      <c r="AV2" s="59">
        <v>-7990.03</v>
      </c>
      <c r="AW2" s="59">
        <v>8484.77</v>
      </c>
      <c r="AX2" s="59">
        <v>9222.85</v>
      </c>
      <c r="AY2" s="59">
        <v>-931.17</v>
      </c>
      <c r="AZ2" s="59">
        <v>-87802.82</v>
      </c>
      <c r="BA2" s="59"/>
      <c r="BB2" s="10">
        <f t="shared" ref="BB2:BB7" si="3">AO2+SUM(AR2:AZ2)</f>
        <v>-9252.18</v>
      </c>
      <c r="BC2" s="48"/>
      <c r="BD2" s="52"/>
      <c r="BE2" s="58">
        <v>2497.38</v>
      </c>
      <c r="BF2" s="58"/>
      <c r="BG2" s="58"/>
      <c r="BH2" s="59"/>
      <c r="BI2" s="59">
        <v>-2509.86</v>
      </c>
      <c r="BJ2" s="59">
        <v>2019.37</v>
      </c>
      <c r="BK2" s="59"/>
      <c r="BL2" s="59">
        <v>-883.83</v>
      </c>
      <c r="BM2" s="59">
        <v>68826.759999999995</v>
      </c>
      <c r="BN2" s="59"/>
      <c r="BO2" s="10">
        <f t="shared" ref="BO2:BO7" si="4">BB2+SUM(BE2:BM2)</f>
        <v>60697.639999999992</v>
      </c>
      <c r="BP2" s="48"/>
      <c r="BQ2" s="52"/>
      <c r="BR2" s="58">
        <v>1692.46</v>
      </c>
      <c r="BS2" s="58"/>
      <c r="BT2" s="58">
        <v>-13971</v>
      </c>
      <c r="BU2" s="59"/>
      <c r="BV2" s="59">
        <v>-1698.18</v>
      </c>
      <c r="BW2" s="59">
        <v>1689.12</v>
      </c>
      <c r="BX2" s="59">
        <v>-537.41999999999996</v>
      </c>
      <c r="BY2" s="59">
        <v>-930.45</v>
      </c>
      <c r="BZ2" s="59">
        <v>31546.81</v>
      </c>
      <c r="CA2" s="59"/>
      <c r="CB2" s="10">
        <f t="shared" ref="CB2:CB7" si="5">BO2+SUM(BR2:BZ2)</f>
        <v>78488.979999999981</v>
      </c>
      <c r="CC2" s="48"/>
      <c r="CD2" s="52"/>
      <c r="CE2" s="58">
        <v>3080.61</v>
      </c>
      <c r="CF2" s="58"/>
      <c r="CG2" s="58"/>
      <c r="CH2" s="59"/>
      <c r="CI2" s="59">
        <v>-3081.51</v>
      </c>
      <c r="CJ2" s="59">
        <v>3101.69</v>
      </c>
      <c r="CK2" s="59"/>
      <c r="CL2" s="59">
        <v>-951.62</v>
      </c>
      <c r="CM2" s="59">
        <v>7205.86</v>
      </c>
      <c r="CN2" s="59"/>
      <c r="CO2" s="10">
        <f t="shared" ref="CO2:CO7" si="6">CB2+SUM(CE2:CM2)</f>
        <v>87844.00999999998</v>
      </c>
      <c r="CP2" s="48"/>
      <c r="CQ2" s="52"/>
      <c r="CR2" s="58">
        <v>1993.15</v>
      </c>
      <c r="CS2" s="58"/>
      <c r="CT2" s="58"/>
      <c r="CU2" s="59"/>
      <c r="CV2" s="59">
        <v>-2005.63</v>
      </c>
      <c r="CW2" s="59">
        <v>1990.61</v>
      </c>
      <c r="CX2" s="59">
        <v>3437.17</v>
      </c>
      <c r="CY2" s="59">
        <v>-957.85</v>
      </c>
      <c r="CZ2" s="59">
        <v>28188.78</v>
      </c>
      <c r="DA2" s="59"/>
      <c r="DB2" s="10">
        <f t="shared" ref="DB2:DB7" si="7">CO2+SUM(CR2:CZ2)</f>
        <v>120490.23999999998</v>
      </c>
      <c r="DC2" s="48"/>
      <c r="DD2" s="52"/>
      <c r="DE2" s="58">
        <f>1698.34+989.52</f>
        <v>2687.8599999999997</v>
      </c>
      <c r="DF2" s="58"/>
      <c r="DG2" s="58"/>
      <c r="DH2" s="59"/>
      <c r="DI2" s="59">
        <v>-1704.09</v>
      </c>
      <c r="DJ2" s="59">
        <v>1706.15</v>
      </c>
      <c r="DK2" s="59">
        <v>-2460.09</v>
      </c>
      <c r="DL2" s="59">
        <v>-979.6</v>
      </c>
      <c r="DM2" s="59">
        <v>-60058.27</v>
      </c>
      <c r="DN2" s="59"/>
      <c r="DO2" s="10">
        <f t="shared" ref="DO2:DO7" si="8">DB2+SUM(DE2:DM2)</f>
        <v>59682.199999999983</v>
      </c>
      <c r="DP2" s="48"/>
      <c r="DQ2" s="52"/>
      <c r="DR2" s="58">
        <v>4575.9799999999996</v>
      </c>
      <c r="DS2" s="58"/>
      <c r="DT2" s="58"/>
      <c r="DU2" s="59"/>
      <c r="DV2" s="59">
        <v>-4576.88</v>
      </c>
      <c r="DW2" s="59">
        <v>4576.3100000000004</v>
      </c>
      <c r="DX2" s="59">
        <v>-820.3</v>
      </c>
      <c r="DY2" s="59">
        <v>-1189.08</v>
      </c>
      <c r="DZ2" s="59">
        <v>63221.11</v>
      </c>
      <c r="EA2" s="59"/>
      <c r="EB2" s="10">
        <f t="shared" ref="EB2:EB7" si="9">DO2+SUM(DR2:DZ2)</f>
        <v>125469.33999999998</v>
      </c>
      <c r="EC2" s="48"/>
      <c r="ED2" s="52"/>
      <c r="EE2" s="58">
        <v>1972</v>
      </c>
      <c r="EF2" s="58"/>
      <c r="EG2" s="58">
        <v>-13971</v>
      </c>
      <c r="EH2" s="59"/>
      <c r="EI2" s="59">
        <v>-1984.48</v>
      </c>
      <c r="EJ2" s="59">
        <v>1985.17</v>
      </c>
      <c r="EK2" s="59">
        <v>-746.25</v>
      </c>
      <c r="EL2" s="59">
        <v>-982.92</v>
      </c>
      <c r="EM2" s="59">
        <v>2830.43</v>
      </c>
      <c r="EN2" s="10">
        <f t="shared" ref="EN2:EN7" si="10">EB2+SUM(EE2:EM2)</f>
        <v>114572.28999999998</v>
      </c>
    </row>
    <row r="3" spans="1:144" x14ac:dyDescent="0.45">
      <c r="A3" s="1" t="s">
        <v>26</v>
      </c>
      <c r="B3" s="64">
        <v>857276.73152738577</v>
      </c>
      <c r="C3" s="54">
        <f>B3/$B$13</f>
        <v>0.5920185055392323</v>
      </c>
      <c r="D3" s="52">
        <f>B3/$B$8</f>
        <v>0.72121693031612488</v>
      </c>
      <c r="E3" s="48">
        <f>E$2*C3</f>
        <v>1759.5441204982078</v>
      </c>
      <c r="F3" s="48">
        <v>0</v>
      </c>
      <c r="G3" s="48">
        <f>G$2*D3</f>
        <v>0</v>
      </c>
      <c r="H3" s="10"/>
      <c r="I3" s="10">
        <f>I$2*C3</f>
        <v>-1759.9289325268082</v>
      </c>
      <c r="J3" s="10">
        <f>J$2*C3</f>
        <v>1730.7601807588901</v>
      </c>
      <c r="K3" s="10">
        <f>K$2*C3</f>
        <v>-29.64236657234936</v>
      </c>
      <c r="L3" s="10">
        <f t="shared" ref="L3:L7" si="11">L$2*C3</f>
        <v>-571.2860174752484</v>
      </c>
      <c r="M3" s="10">
        <f>M$2*C3</f>
        <v>-1435.6922374130813</v>
      </c>
      <c r="N3" s="10"/>
      <c r="O3" s="10">
        <f t="shared" si="0"/>
        <v>856970.48627465533</v>
      </c>
      <c r="P3" s="54">
        <f>O3/$O$13</f>
        <v>0.59201850554069324</v>
      </c>
      <c r="Q3" s="52">
        <f>O3/$O$8</f>
        <v>0.72121693031612488</v>
      </c>
      <c r="R3" s="48">
        <f>R$2*P3</f>
        <v>2664.1957584491724</v>
      </c>
      <c r="S3" s="48">
        <v>0</v>
      </c>
      <c r="T3" s="48">
        <f>T$2*Q3</f>
        <v>0</v>
      </c>
      <c r="U3" s="10"/>
      <c r="V3" s="10">
        <f>V$2*P3</f>
        <v>-1253.5518240019746</v>
      </c>
      <c r="W3" s="10">
        <f>W$2*P3</f>
        <v>1252.4684301368352</v>
      </c>
      <c r="X3" s="10">
        <f>X$2*P3</f>
        <v>12.98888601156281</v>
      </c>
      <c r="Y3" s="10">
        <f t="shared" ref="Y3:Y7" si="12">Y$2*P3</f>
        <v>-571.08473118477434</v>
      </c>
      <c r="Z3" s="10">
        <f>Z$2*P3</f>
        <v>-41464.916926219594</v>
      </c>
      <c r="AA3" s="10"/>
      <c r="AB3" s="10">
        <f t="shared" si="1"/>
        <v>817610.5858678465</v>
      </c>
      <c r="AC3" s="54">
        <f>AB3/$AB$13</f>
        <v>0.59201850573757808</v>
      </c>
      <c r="AD3" s="52">
        <f>AB3/$AB$8</f>
        <v>0.72121693031612477</v>
      </c>
      <c r="AE3" s="48">
        <f>AE$2*AC3</f>
        <v>1007.2543654768581</v>
      </c>
      <c r="AF3" s="48">
        <v>0</v>
      </c>
      <c r="AG3" s="48">
        <f>AG$2*AD3</f>
        <v>-10076.12173344658</v>
      </c>
      <c r="AH3" s="10"/>
      <c r="AI3" s="10">
        <f>AI$2*AC3</f>
        <v>-1010.6407113296768</v>
      </c>
      <c r="AJ3" s="10">
        <f>AJ$2*AC3</f>
        <v>1009.0067402538411</v>
      </c>
      <c r="AK3" s="10">
        <f>AK$2*AC3</f>
        <v>10.597131252702647</v>
      </c>
      <c r="AL3" s="10">
        <f t="shared" ref="AL3:AL7" si="13">AL$2*AC3</f>
        <v>-544.85831157052269</v>
      </c>
      <c r="AM3" s="10">
        <f>AM$2*AC3</f>
        <v>9149.6756070995561</v>
      </c>
      <c r="AN3" s="10"/>
      <c r="AO3" s="10">
        <f>AB3+SUM(AE3:AM3)</f>
        <v>817155.49895558273</v>
      </c>
      <c r="AP3" s="54">
        <f>AO3/$AO$13</f>
        <v>0.58480740497230932</v>
      </c>
      <c r="AQ3" s="52">
        <f>AO3/$AO$8</f>
        <v>0.72121693031612477</v>
      </c>
      <c r="AR3" s="48">
        <f>AR$2*AP3</f>
        <v>4672.1023832864257</v>
      </c>
      <c r="AS3" s="48">
        <v>0</v>
      </c>
      <c r="AT3" s="48">
        <f>AT$2*AQ3</f>
        <v>0</v>
      </c>
      <c r="AU3" s="10"/>
      <c r="AV3" s="10">
        <f>AV$2*AP3</f>
        <v>-4672.6287099509009</v>
      </c>
      <c r="AW3" s="10">
        <f>AW$2*AP3</f>
        <v>4961.9563254869008</v>
      </c>
      <c r="AX3" s="10">
        <f>AX$2*AP3</f>
        <v>5393.5909749488628</v>
      </c>
      <c r="AY3" s="10">
        <f t="shared" ref="AY3:AY7" si="14">AY$2*AP3</f>
        <v>-544.55511128806529</v>
      </c>
      <c r="AZ3" s="10">
        <f>AZ$2*AP3</f>
        <v>-51347.739313450787</v>
      </c>
      <c r="BA3" s="10"/>
      <c r="BB3" s="10">
        <f t="shared" si="3"/>
        <v>775618.22550461511</v>
      </c>
      <c r="BC3" s="54">
        <f>BB3/$BB$13</f>
        <v>0.58480740519644503</v>
      </c>
      <c r="BD3" s="52">
        <f>BB3/$BB$8</f>
        <v>0.72121693031612488</v>
      </c>
      <c r="BE3" s="48">
        <f>BE$2*BC3</f>
        <v>1460.486317589498</v>
      </c>
      <c r="BF3" s="48">
        <v>0</v>
      </c>
      <c r="BG3" s="48">
        <f>BG$2*BD3</f>
        <v>0</v>
      </c>
      <c r="BH3" s="10"/>
      <c r="BI3" s="10">
        <f>BI$2*BC3</f>
        <v>-1467.7847140063495</v>
      </c>
      <c r="BJ3" s="10">
        <f>BJ$2*BC3</f>
        <v>1180.9425298315452</v>
      </c>
      <c r="BK3" s="10">
        <f>BK$2*BC3</f>
        <v>0</v>
      </c>
      <c r="BL3" s="10">
        <f t="shared" ref="BL3:BL7" si="15">BL$2*BC3</f>
        <v>-516.87032893477408</v>
      </c>
      <c r="BM3" s="10">
        <f>BM$2*BC3</f>
        <v>40250.398923678469</v>
      </c>
      <c r="BN3" s="10"/>
      <c r="BO3" s="10">
        <f t="shared" si="4"/>
        <v>816525.39823277353</v>
      </c>
      <c r="BP3" s="54">
        <f>BO3/$BO$13</f>
        <v>0.58480740497553885</v>
      </c>
      <c r="BQ3" s="52">
        <f>BO3/$BO$8</f>
        <v>0.72121693031612477</v>
      </c>
      <c r="BR3" s="48">
        <f>BR$2*BP3</f>
        <v>989.76314062490053</v>
      </c>
      <c r="BS3" s="48">
        <v>0</v>
      </c>
      <c r="BT3" s="48">
        <f>BT$2*BQ3</f>
        <v>-10076.12173344658</v>
      </c>
      <c r="BU3" s="10"/>
      <c r="BV3" s="10">
        <f>BV$2*BP3</f>
        <v>-993.10823898136061</v>
      </c>
      <c r="BW3" s="10">
        <f>BW$2*BP3</f>
        <v>987.80988389228207</v>
      </c>
      <c r="BX3" s="10">
        <f>BX$2*BP3</f>
        <v>-314.28719558195405</v>
      </c>
      <c r="BY3" s="10">
        <f t="shared" ref="BY3:BY7" si="16">BY$2*BP3</f>
        <v>-544.1340499594902</v>
      </c>
      <c r="BZ3" s="10">
        <f>BZ$2*BP3</f>
        <v>18448.808091356379</v>
      </c>
      <c r="CA3" s="10"/>
      <c r="CB3" s="10">
        <f t="shared" si="5"/>
        <v>825024.12813067774</v>
      </c>
      <c r="CC3" s="54">
        <f>CB3/$CB$13</f>
        <v>0.57775125730826793</v>
      </c>
      <c r="CD3" s="52">
        <f>CB3/$CB$8</f>
        <v>0.72121693031612488</v>
      </c>
      <c r="CE3" s="48">
        <f>CE$2*CC3</f>
        <v>1779.8263007764233</v>
      </c>
      <c r="CF3" s="48">
        <v>0</v>
      </c>
      <c r="CG3" s="48">
        <f>CG$2*CD3</f>
        <v>0</v>
      </c>
      <c r="CH3" s="10"/>
      <c r="CI3" s="10">
        <f>CI$2*CC3</f>
        <v>-1780.3462769080008</v>
      </c>
      <c r="CJ3" s="10">
        <f>CJ$2*CC3</f>
        <v>1792.0052972804815</v>
      </c>
      <c r="CK3" s="10">
        <f>CK$2*CC3</f>
        <v>0</v>
      </c>
      <c r="CL3" s="10">
        <f t="shared" ref="CL3:CL7" si="17">CL$2*CC3</f>
        <v>-549.79965147969392</v>
      </c>
      <c r="CM3" s="10">
        <f>CM$2*CC3</f>
        <v>4163.194674987355</v>
      </c>
      <c r="CN3" s="10"/>
      <c r="CO3" s="10">
        <f t="shared" si="6"/>
        <v>830429.00847533427</v>
      </c>
      <c r="CP3" s="54">
        <f>CO3/$CO$13</f>
        <v>0.5777512572819351</v>
      </c>
      <c r="CQ3" s="52">
        <f>CO3/$CO$8</f>
        <v>0.72121693031612488</v>
      </c>
      <c r="CR3" s="48">
        <f>CR$2*CP3</f>
        <v>1151.5449184514889</v>
      </c>
      <c r="CS3" s="48">
        <v>0</v>
      </c>
      <c r="CT3" s="48">
        <f>CT$2*CQ3</f>
        <v>0</v>
      </c>
      <c r="CU3" s="10"/>
      <c r="CV3" s="10">
        <f>CV$2*CP3</f>
        <v>-1158.7552541423677</v>
      </c>
      <c r="CW3" s="10">
        <f>CW$2*CP3</f>
        <v>1150.0774302579928</v>
      </c>
      <c r="CX3" s="10">
        <f>CX$2*CP3</f>
        <v>1985.8292889917489</v>
      </c>
      <c r="CY3" s="10">
        <f t="shared" ref="CY3:CY7" si="18">CY$2*CP3</f>
        <v>-553.39904178750157</v>
      </c>
      <c r="CZ3" s="10">
        <f>CZ$2*CP3</f>
        <v>16286.103086243866</v>
      </c>
      <c r="DA3" s="10"/>
      <c r="DB3" s="10">
        <f t="shared" si="7"/>
        <v>849290.40890334954</v>
      </c>
      <c r="DC3" s="54">
        <f>DB3/$DB$13</f>
        <v>0.57775125719266684</v>
      </c>
      <c r="DD3" s="52">
        <f>DB3/$DB$8</f>
        <v>0.72121693031612477</v>
      </c>
      <c r="DE3" s="48">
        <f>DE$2*DC3</f>
        <v>1552.9144941578813</v>
      </c>
      <c r="DF3" s="48">
        <v>0</v>
      </c>
      <c r="DG3" s="48">
        <f>DG$2*DD3</f>
        <v>0</v>
      </c>
      <c r="DH3" s="10"/>
      <c r="DI3" s="10">
        <f>DI$2*DC3</f>
        <v>-984.54013986945165</v>
      </c>
      <c r="DJ3" s="10">
        <f>DJ$2*DC3</f>
        <v>985.7303074592686</v>
      </c>
      <c r="DK3" s="10">
        <f>DK$2*DC3</f>
        <v>-1421.3200903071079</v>
      </c>
      <c r="DL3" s="10">
        <f t="shared" ref="DL3:DL7" si="19">DL$2*DC3</f>
        <v>-565.9651315459364</v>
      </c>
      <c r="DM3" s="10">
        <f>DM$2*DC3</f>
        <v>-34698.740997316629</v>
      </c>
      <c r="DN3" s="10"/>
      <c r="DO3" s="10">
        <f t="shared" si="8"/>
        <v>814158.48734592751</v>
      </c>
      <c r="DP3" s="54">
        <f>DO3/$DO$13</f>
        <v>0.57775125736226396</v>
      </c>
      <c r="DQ3" s="52">
        <f>DO3/$DO$8</f>
        <v>0.72121693031612477</v>
      </c>
      <c r="DR3" s="48">
        <f>DR$2*DP3</f>
        <v>2643.7781986645723</v>
      </c>
      <c r="DS3" s="48">
        <v>0</v>
      </c>
      <c r="DT3" s="48">
        <f>DT$2*DQ3</f>
        <v>0</v>
      </c>
      <c r="DU3" s="10"/>
      <c r="DV3" s="10">
        <f>DV$2*DP3</f>
        <v>-2644.2981747961985</v>
      </c>
      <c r="DW3" s="10">
        <f>DW$2*DP3</f>
        <v>2643.9688565795022</v>
      </c>
      <c r="DX3" s="10">
        <f>DX$2*DP3</f>
        <v>-473.9293564142651</v>
      </c>
      <c r="DY3" s="10">
        <f t="shared" ref="DY3:DY7" si="20">DY$2*DP3</f>
        <v>-686.99246510432079</v>
      </c>
      <c r="DZ3" s="10">
        <f>DZ$2*DP3</f>
        <v>36526.075794338001</v>
      </c>
      <c r="EA3" s="10"/>
      <c r="EB3" s="10">
        <f t="shared" si="9"/>
        <v>852167.09019919485</v>
      </c>
      <c r="EC3" s="54">
        <f>EB3/$EB$13</f>
        <v>0.57775125717939924</v>
      </c>
      <c r="ED3" s="52">
        <f>EB3/$EB$8</f>
        <v>0.72121693031612488</v>
      </c>
      <c r="EE3" s="48">
        <f>EE$2*EC3</f>
        <v>1139.3254791577754</v>
      </c>
      <c r="EF3" s="48">
        <v>0</v>
      </c>
      <c r="EG3" s="48">
        <f>EG$2*ED3</f>
        <v>-10076.12173344658</v>
      </c>
      <c r="EH3" s="10"/>
      <c r="EI3" s="10">
        <f>EI$2*EC3</f>
        <v>-1146.5358148473742</v>
      </c>
      <c r="EJ3" s="10">
        <f>EJ$2*EC3</f>
        <v>1146.9344632148279</v>
      </c>
      <c r="EK3" s="10">
        <f>EK$2*EC3</f>
        <v>-431.14687567012669</v>
      </c>
      <c r="EL3" s="10">
        <f t="shared" ref="EL3:EL7" si="21">EL$2*EC3</f>
        <v>-567.88326570677509</v>
      </c>
      <c r="EM3" s="10">
        <f>EM$2*EC3</f>
        <v>1635.284490858287</v>
      </c>
      <c r="EN3" s="10">
        <f t="shared" si="10"/>
        <v>843866.9469427549</v>
      </c>
    </row>
    <row r="4" spans="1:144" x14ac:dyDescent="0.45">
      <c r="A4" s="1" t="s">
        <v>27</v>
      </c>
      <c r="B4" s="64">
        <v>203856.13907041526</v>
      </c>
      <c r="C4" s="54">
        <f t="shared" ref="C4:C7" si="22">B4/$B$13</f>
        <v>0.14077905343638711</v>
      </c>
      <c r="D4" s="52">
        <f t="shared" ref="D4:D7" si="23">B4/$B$8</f>
        <v>0.17150179567397397</v>
      </c>
      <c r="E4" s="48">
        <f>E$2*C4</f>
        <v>418.41083250882053</v>
      </c>
      <c r="F4" s="48">
        <v>0</v>
      </c>
      <c r="G4" s="48">
        <f t="shared" ref="G4:G7" si="24">G$2*D4</f>
        <v>0</v>
      </c>
      <c r="H4" s="10"/>
      <c r="I4" s="10">
        <f>I$2*C4</f>
        <v>-418.50233889355417</v>
      </c>
      <c r="J4" s="10">
        <f>J$2*C4</f>
        <v>411.56615493074332</v>
      </c>
      <c r="K4" s="10">
        <f t="shared" ref="K4:K7" si="25">K$2*C4</f>
        <v>-7.0488072055599025</v>
      </c>
      <c r="L4" s="10">
        <f t="shared" si="11"/>
        <v>-135.84897098504484</v>
      </c>
      <c r="M4" s="10">
        <f>M$2*C4</f>
        <v>-341.40046690751365</v>
      </c>
      <c r="N4" s="10"/>
      <c r="O4" s="10">
        <f t="shared" si="0"/>
        <v>203783.31547386316</v>
      </c>
      <c r="P4" s="54">
        <f t="shared" ref="P4:P7" si="26">O4/$O$13</f>
        <v>0.14077905343673455</v>
      </c>
      <c r="Q4" s="52">
        <f t="shared" ref="Q4:Q7" si="27">O4/$O$8</f>
        <v>0.17150179567397397</v>
      </c>
      <c r="R4" s="48">
        <f>R$2*P4</f>
        <v>633.53248848545854</v>
      </c>
      <c r="S4" s="48">
        <v>0</v>
      </c>
      <c r="T4" s="48">
        <f t="shared" ref="T4:T7" si="28">T$2*Q4</f>
        <v>0</v>
      </c>
      <c r="U4" s="10"/>
      <c r="V4" s="10">
        <f>V$2*P4</f>
        <v>-298.08838332801048</v>
      </c>
      <c r="W4" s="10">
        <f>W$2*P4</f>
        <v>297.83075766022125</v>
      </c>
      <c r="X4" s="10">
        <f t="shared" ref="X4:X7" si="29">X$2*P4</f>
        <v>3.0886924324019565</v>
      </c>
      <c r="Y4" s="10">
        <f t="shared" si="12"/>
        <v>-135.80110610721161</v>
      </c>
      <c r="Z4" s="10">
        <f>Z$2*P4</f>
        <v>-9860.1508248035443</v>
      </c>
      <c r="AA4" s="10"/>
      <c r="AB4" s="10">
        <f t="shared" si="1"/>
        <v>194423.72709820248</v>
      </c>
      <c r="AC4" s="54">
        <f t="shared" ref="AC4:AC7" si="30">AB4/$AB$13</f>
        <v>0.1407790534835528</v>
      </c>
      <c r="AD4" s="52">
        <f t="shared" ref="AD4:AD7" si="31">AB4/$AB$8</f>
        <v>0.17150179567397397</v>
      </c>
      <c r="AE4" s="48">
        <f>AE$2*AC4</f>
        <v>239.5200738063819</v>
      </c>
      <c r="AF4" s="48">
        <v>0</v>
      </c>
      <c r="AG4" s="48">
        <f t="shared" ref="AG4:AG7" si="32">AG$2*AD4</f>
        <v>-2396.0515873610902</v>
      </c>
      <c r="AH4" s="10"/>
      <c r="AI4" s="10">
        <f>AI$2*AC4</f>
        <v>-240.32532999230779</v>
      </c>
      <c r="AJ4" s="10">
        <f>AJ$2*AC4</f>
        <v>239.9367798046932</v>
      </c>
      <c r="AK4" s="10">
        <f t="shared" ref="AK4:AK7" si="33">AK$2*AC4</f>
        <v>2.5199450573555948</v>
      </c>
      <c r="AL4" s="10">
        <f t="shared" si="13"/>
        <v>-129.56459408305298</v>
      </c>
      <c r="AM4" s="10">
        <f>AM$2*AC4</f>
        <v>2175.7473105409827</v>
      </c>
      <c r="AN4" s="10"/>
      <c r="AO4" s="10">
        <f t="shared" si="2"/>
        <v>194315.50969597543</v>
      </c>
      <c r="AP4" s="54">
        <f t="shared" ref="AP4:AP7" si="34">AO4/$AO$13</f>
        <v>0.13906428961980447</v>
      </c>
      <c r="AQ4" s="52">
        <f t="shared" ref="AQ4:AQ7" si="35">AO4/$AO$8</f>
        <v>0.17150179567397394</v>
      </c>
      <c r="AR4" s="48">
        <f>AR$2*AP4</f>
        <v>1111.0026881302686</v>
      </c>
      <c r="AS4" s="48">
        <v>0</v>
      </c>
      <c r="AT4" s="48">
        <f t="shared" ref="AT4:AT7" si="36">AT$2*AQ4</f>
        <v>0</v>
      </c>
      <c r="AU4" s="10"/>
      <c r="AV4" s="10">
        <f>AV$2*AP4</f>
        <v>-1111.1278459909263</v>
      </c>
      <c r="AW4" s="10">
        <f>AW$2*AP4</f>
        <v>1179.9285126374284</v>
      </c>
      <c r="AX4" s="10">
        <f t="shared" ref="AX4:AX7" si="37">AX$2*AP4</f>
        <v>1282.5690835200137</v>
      </c>
      <c r="AY4" s="10">
        <f t="shared" si="14"/>
        <v>-129.49249456527332</v>
      </c>
      <c r="AZ4" s="10">
        <f>AZ$2*AP4</f>
        <v>-12210.236789915562</v>
      </c>
      <c r="BA4" s="10"/>
      <c r="BB4" s="10">
        <f t="shared" si="3"/>
        <v>184438.15284979137</v>
      </c>
      <c r="BC4" s="54">
        <f t="shared" ref="BC4:BC7" si="38">BB4/$BB$13</f>
        <v>0.13906428967310283</v>
      </c>
      <c r="BD4" s="52">
        <f t="shared" ref="BD4:BD7" si="39">BB4/$BB$8</f>
        <v>0.17150179567397397</v>
      </c>
      <c r="BE4" s="48">
        <f>BE$2*BC4</f>
        <v>347.29637574381354</v>
      </c>
      <c r="BF4" s="48">
        <v>0</v>
      </c>
      <c r="BG4" s="48">
        <f t="shared" ref="BG4:BG7" si="40">BG$2*BD4</f>
        <v>0</v>
      </c>
      <c r="BH4" s="10"/>
      <c r="BI4" s="10">
        <f>BI$2*BC4</f>
        <v>-349.03189807893386</v>
      </c>
      <c r="BJ4" s="10">
        <f>BJ$2*BC4</f>
        <v>280.82225463717367</v>
      </c>
      <c r="BK4" s="10">
        <f t="shared" ref="BK4:BK7" si="41">BK$2*BC4</f>
        <v>0</v>
      </c>
      <c r="BL4" s="10">
        <f t="shared" si="15"/>
        <v>-122.90919114177848</v>
      </c>
      <c r="BM4" s="10">
        <f>BM$2*BC4</f>
        <v>9571.3444899011265</v>
      </c>
      <c r="BN4" s="10"/>
      <c r="BO4" s="10">
        <f t="shared" si="4"/>
        <v>194165.67488085278</v>
      </c>
      <c r="BP4" s="54">
        <f t="shared" ref="BP4:BP7" si="42">BO4/$BO$13</f>
        <v>0.13906428962057246</v>
      </c>
      <c r="BQ4" s="52">
        <f t="shared" ref="BQ4:BQ7" si="43">BO4/$BO$8</f>
        <v>0.17150179567397394</v>
      </c>
      <c r="BR4" s="48">
        <f>BR$2*BP4</f>
        <v>235.36074761123407</v>
      </c>
      <c r="BS4" s="48">
        <v>0</v>
      </c>
      <c r="BT4" s="48">
        <f t="shared" ref="BT4:BT7" si="44">BT$2*BQ4</f>
        <v>-2396.0515873610898</v>
      </c>
      <c r="BU4" s="10"/>
      <c r="BV4" s="10">
        <f>BV$2*BP4</f>
        <v>-236.15619534786376</v>
      </c>
      <c r="BW4" s="10">
        <f>BW$2*BP4</f>
        <v>234.89627288390133</v>
      </c>
      <c r="BX4" s="10">
        <f t="shared" ref="BX4:BX7" si="45">BX$2*BP4</f>
        <v>-74.735930527888044</v>
      </c>
      <c r="BY4" s="10">
        <f t="shared" si="16"/>
        <v>-129.39236827746166</v>
      </c>
      <c r="BZ4" s="10">
        <f>BZ$2*BP4</f>
        <v>4387.0347224451716</v>
      </c>
      <c r="CA4" s="10"/>
      <c r="CB4" s="10">
        <f t="shared" si="5"/>
        <v>196186.63054227878</v>
      </c>
      <c r="CC4" s="54">
        <f t="shared" ref="CC4:CC7" si="46">CB4/$CB$13</f>
        <v>0.13738637283214203</v>
      </c>
      <c r="CD4" s="52">
        <f t="shared" ref="CD4:CD7" si="47">CB4/$CB$8</f>
        <v>0.17150179567397397</v>
      </c>
      <c r="CE4" s="48">
        <f>CE$2*CC4</f>
        <v>423.23383401042508</v>
      </c>
      <c r="CF4" s="48">
        <v>0</v>
      </c>
      <c r="CG4" s="48">
        <f t="shared" ref="CG4:CG7" si="48">CG$2*CD4</f>
        <v>0</v>
      </c>
      <c r="CH4" s="10"/>
      <c r="CI4" s="10">
        <f>CI$2*CC4</f>
        <v>-423.35748174597398</v>
      </c>
      <c r="CJ4" s="10">
        <f>CJ$2*CC4</f>
        <v>426.12993874972659</v>
      </c>
      <c r="CK4" s="10">
        <f t="shared" ref="CK4:CK7" si="49">CK$2*CC4</f>
        <v>0</v>
      </c>
      <c r="CL4" s="10">
        <f t="shared" si="17"/>
        <v>-130.73962011452301</v>
      </c>
      <c r="CM4" s="10">
        <f>CM$2*CC4</f>
        <v>989.98696853621891</v>
      </c>
      <c r="CN4" s="10"/>
      <c r="CO4" s="10">
        <f t="shared" si="6"/>
        <v>197471.88418171465</v>
      </c>
      <c r="CP4" s="54">
        <f t="shared" ref="CP4:CP7" si="50">CO4/$CO$13</f>
        <v>0.1373863728258802</v>
      </c>
      <c r="CQ4" s="52">
        <f t="shared" ref="CQ4:CQ7" si="51">CO4/$CO$8</f>
        <v>0.17150179567397397</v>
      </c>
      <c r="CR4" s="48">
        <f>CR$2*CP4</f>
        <v>273.83164899790313</v>
      </c>
      <c r="CS4" s="48">
        <v>0</v>
      </c>
      <c r="CT4" s="48">
        <f t="shared" ref="CT4:CT7" si="52">CT$2*CQ4</f>
        <v>0</v>
      </c>
      <c r="CU4" s="10"/>
      <c r="CV4" s="10">
        <f>CV$2*CP4</f>
        <v>-275.54623093077015</v>
      </c>
      <c r="CW4" s="10">
        <f>CW$2*CP4</f>
        <v>273.48268761092538</v>
      </c>
      <c r="CX4" s="10">
        <f t="shared" ref="CX4:CX7" si="53">CX$2*CP4</f>
        <v>472.22031908593067</v>
      </c>
      <c r="CY4" s="10">
        <f t="shared" si="18"/>
        <v>-131.59553721126935</v>
      </c>
      <c r="CZ4" s="10">
        <f>CZ$2*CP4</f>
        <v>3872.754238586715</v>
      </c>
      <c r="DA4" s="10"/>
      <c r="DB4" s="10">
        <f t="shared" si="7"/>
        <v>201957.03130785408</v>
      </c>
      <c r="DC4" s="54">
        <f t="shared" ref="DC4:DC7" si="54">DB4/$DB$13</f>
        <v>0.13738637280465263</v>
      </c>
      <c r="DD4" s="52">
        <f t="shared" ref="DD4:DD7" si="55">DB4/$DB$8</f>
        <v>0.17150179567397392</v>
      </c>
      <c r="DE4" s="48">
        <f>DE$2*DC4</f>
        <v>369.27533600671359</v>
      </c>
      <c r="DF4" s="48">
        <v>0</v>
      </c>
      <c r="DG4" s="48">
        <f t="shared" ref="DG4:DG7" si="56">DG$2*DD4</f>
        <v>0</v>
      </c>
      <c r="DH4" s="10"/>
      <c r="DI4" s="10">
        <f>DI$2*DC4</f>
        <v>-234.1187440326805</v>
      </c>
      <c r="DJ4" s="10">
        <f>DJ$2*DC4</f>
        <v>234.4017599606581</v>
      </c>
      <c r="DK4" s="10">
        <f t="shared" ref="DK4:DK7" si="57">DK$2*DC4</f>
        <v>-337.98284187299788</v>
      </c>
      <c r="DL4" s="10">
        <f t="shared" si="19"/>
        <v>-134.5836907994377</v>
      </c>
      <c r="DM4" s="10">
        <f>DM$2*DC4</f>
        <v>-8251.1878722224847</v>
      </c>
      <c r="DN4" s="10"/>
      <c r="DO4" s="10">
        <f t="shared" si="8"/>
        <v>193602.83525489384</v>
      </c>
      <c r="DP4" s="54">
        <f t="shared" ref="DP4:DP7" si="58">DO4/$DO$13</f>
        <v>0.13738637284498201</v>
      </c>
      <c r="DQ4" s="52">
        <f t="shared" ref="DQ4:DQ7" si="59">DO4/$DO$8</f>
        <v>0.17150179567397394</v>
      </c>
      <c r="DR4" s="48">
        <f>DR$2*DP4</f>
        <v>628.6772944111807</v>
      </c>
      <c r="DS4" s="48">
        <v>0</v>
      </c>
      <c r="DT4" s="48">
        <f t="shared" ref="DT4:DT7" si="60">DT$2*DQ4</f>
        <v>0</v>
      </c>
      <c r="DU4" s="10"/>
      <c r="DV4" s="10">
        <f>DV$2*DP4</f>
        <v>-628.80094214674125</v>
      </c>
      <c r="DW4" s="10">
        <f>DW$2*DP4</f>
        <v>628.72263191421962</v>
      </c>
      <c r="DX4" s="10">
        <f t="shared" ref="DX4:DX7" si="61">DX$2*DP4</f>
        <v>-112.69804164473874</v>
      </c>
      <c r="DY4" s="10">
        <f t="shared" si="20"/>
        <v>-163.36338822251119</v>
      </c>
      <c r="DZ4" s="10">
        <f>DZ$2*DP4</f>
        <v>8685.7189901336205</v>
      </c>
      <c r="EA4" s="10"/>
      <c r="EB4" s="10">
        <f t="shared" si="9"/>
        <v>202641.09179933887</v>
      </c>
      <c r="EC4" s="54">
        <f t="shared" ref="EC4:EC7" si="62">EB4/$EB$13</f>
        <v>0.13738637280149768</v>
      </c>
      <c r="ED4" s="52">
        <f t="shared" ref="ED4:ED7" si="63">EB4/$EB$8</f>
        <v>0.17150179567397397</v>
      </c>
      <c r="EE4" s="48">
        <f>EE$2*EC4</f>
        <v>270.9259271645534</v>
      </c>
      <c r="EF4" s="48">
        <v>0</v>
      </c>
      <c r="EG4" s="48">
        <f t="shared" ref="EG4:EG7" si="64">EG$2*ED4</f>
        <v>-2396.0515873610902</v>
      </c>
      <c r="EH4" s="10"/>
      <c r="EI4" s="10">
        <f>EI$2*EC4</f>
        <v>-272.64050909711614</v>
      </c>
      <c r="EJ4" s="10">
        <f>EJ$2*EC4</f>
        <v>272.73530569434917</v>
      </c>
      <c r="EK4" s="10">
        <f t="shared" ref="EK4:EK7" si="65">EK$2*EC4</f>
        <v>-102.52458070311765</v>
      </c>
      <c r="EL4" s="10">
        <f t="shared" si="21"/>
        <v>-135.0398135540481</v>
      </c>
      <c r="EM4" s="10">
        <f>EM$2*EC4</f>
        <v>388.86251116854305</v>
      </c>
      <c r="EN4" s="10">
        <f t="shared" si="10"/>
        <v>200667.35905265095</v>
      </c>
    </row>
    <row r="5" spans="1:144" x14ac:dyDescent="0.45">
      <c r="A5" s="1" t="s">
        <v>28</v>
      </c>
      <c r="B5" s="64">
        <v>28542.977168403901</v>
      </c>
      <c r="C5" s="54">
        <f t="shared" si="22"/>
        <v>1.9711220502593448E-2</v>
      </c>
      <c r="D5" s="52">
        <f t="shared" si="23"/>
        <v>2.4012874277833926E-2</v>
      </c>
      <c r="E5" s="48">
        <f>E$2*C5</f>
        <v>58.583915567963011</v>
      </c>
      <c r="F5" s="48">
        <v>0</v>
      </c>
      <c r="G5" s="48">
        <f t="shared" si="24"/>
        <v>0</v>
      </c>
      <c r="H5" s="10"/>
      <c r="I5" s="10">
        <f>I$2*C5</f>
        <v>-58.5967278612897</v>
      </c>
      <c r="J5" s="10">
        <f>J$2*C5</f>
        <v>57.625556027126912</v>
      </c>
      <c r="K5" s="10">
        <f t="shared" si="25"/>
        <v>-0.98694081056485394</v>
      </c>
      <c r="L5" s="10">
        <f t="shared" si="11"/>
        <v>-19.020933560592624</v>
      </c>
      <c r="M5" s="10">
        <f>M$2*C5</f>
        <v>-47.801286616429316</v>
      </c>
      <c r="N5" s="10"/>
      <c r="O5" s="10">
        <f t="shared" si="0"/>
        <v>28532.780751150112</v>
      </c>
      <c r="P5" s="54">
        <f t="shared" si="26"/>
        <v>1.9711220502642089E-2</v>
      </c>
      <c r="Q5" s="52">
        <f t="shared" si="27"/>
        <v>2.4012874277833923E-2</v>
      </c>
      <c r="R5" s="48">
        <f>R$2*P5</f>
        <v>88.704237393784908</v>
      </c>
      <c r="S5" s="48">
        <v>0</v>
      </c>
      <c r="T5" s="48">
        <f t="shared" si="28"/>
        <v>0</v>
      </c>
      <c r="U5" s="10"/>
      <c r="V5" s="10">
        <f>V$2*P5</f>
        <v>-41.736932516704414</v>
      </c>
      <c r="W5" s="10">
        <f>W$2*P5</f>
        <v>41.700860983184583</v>
      </c>
      <c r="X5" s="10">
        <f t="shared" si="29"/>
        <v>0.43246417782796748</v>
      </c>
      <c r="Y5" s="10">
        <f t="shared" si="12"/>
        <v>-19.014231745668663</v>
      </c>
      <c r="Z5" s="10">
        <f>Z$2*P5</f>
        <v>-1380.5719128830015</v>
      </c>
      <c r="AA5" s="10"/>
      <c r="AB5" s="10">
        <f t="shared" si="1"/>
        <v>27222.295236559534</v>
      </c>
      <c r="AC5" s="54">
        <f t="shared" si="30"/>
        <v>1.9711220509197359E-2</v>
      </c>
      <c r="AD5" s="52">
        <f t="shared" si="31"/>
        <v>2.4012874277833919E-2</v>
      </c>
      <c r="AE5" s="48">
        <f>AE$2*AC5</f>
        <v>33.536473462143299</v>
      </c>
      <c r="AF5" s="48">
        <v>0</v>
      </c>
      <c r="AG5" s="48">
        <f t="shared" si="32"/>
        <v>-335.48386653561766</v>
      </c>
      <c r="AH5" s="10"/>
      <c r="AI5" s="10">
        <f>AI$2*AC5</f>
        <v>-33.649221643455903</v>
      </c>
      <c r="AJ5" s="10">
        <f>AJ$2*AC5</f>
        <v>33.594818674850515</v>
      </c>
      <c r="AK5" s="10">
        <f t="shared" si="33"/>
        <v>0.3528308471146327</v>
      </c>
      <c r="AL5" s="10">
        <f t="shared" si="13"/>
        <v>-18.141024683434697</v>
      </c>
      <c r="AM5" s="10">
        <f>AM$2*AC5</f>
        <v>304.63789853067061</v>
      </c>
      <c r="AN5" s="10"/>
      <c r="AO5" s="10">
        <f t="shared" si="2"/>
        <v>27207.143145211805</v>
      </c>
      <c r="AP5" s="54">
        <f t="shared" si="34"/>
        <v>1.9471127343323822E-2</v>
      </c>
      <c r="AQ5" s="52">
        <f t="shared" si="35"/>
        <v>2.4012874277833919E-2</v>
      </c>
      <c r="AR5" s="48">
        <f>AR$2*AP5</f>
        <v>155.55736759236865</v>
      </c>
      <c r="AS5" s="48">
        <v>0</v>
      </c>
      <c r="AT5" s="48">
        <f t="shared" si="36"/>
        <v>0</v>
      </c>
      <c r="AU5" s="10"/>
      <c r="AV5" s="10">
        <f>AV$2*AP5</f>
        <v>-155.57489160697764</v>
      </c>
      <c r="AW5" s="10">
        <f>AW$2*AP5</f>
        <v>165.20803714881367</v>
      </c>
      <c r="AX5" s="10">
        <f t="shared" si="37"/>
        <v>179.57928681837413</v>
      </c>
      <c r="AY5" s="10">
        <f t="shared" si="14"/>
        <v>-18.130929648282841</v>
      </c>
      <c r="AZ5" s="10">
        <f>AZ$2*AP5</f>
        <v>-1709.6198893229398</v>
      </c>
      <c r="BA5" s="10"/>
      <c r="BB5" s="10">
        <f t="shared" si="3"/>
        <v>25824.162126193161</v>
      </c>
      <c r="BC5" s="54">
        <f t="shared" si="38"/>
        <v>1.9471127350786412E-2</v>
      </c>
      <c r="BD5" s="52">
        <f t="shared" si="39"/>
        <v>2.4012874277833926E-2</v>
      </c>
      <c r="BE5" s="48">
        <f>BE$2*BC5</f>
        <v>48.626804023306974</v>
      </c>
      <c r="BF5" s="48">
        <v>0</v>
      </c>
      <c r="BG5" s="48">
        <f t="shared" si="40"/>
        <v>0</v>
      </c>
      <c r="BH5" s="10"/>
      <c r="BI5" s="10">
        <f>BI$2*BC5</f>
        <v>-48.869803692644787</v>
      </c>
      <c r="BJ5" s="10">
        <f>BJ$2*BC5</f>
        <v>39.319410438357551</v>
      </c>
      <c r="BK5" s="10">
        <f t="shared" si="41"/>
        <v>0</v>
      </c>
      <c r="BL5" s="10">
        <f t="shared" si="15"/>
        <v>-17.209166486445554</v>
      </c>
      <c r="BM5" s="10">
        <f>BM$2*BC5</f>
        <v>1340.1346091020121</v>
      </c>
      <c r="BN5" s="10"/>
      <c r="BO5" s="10">
        <f t="shared" si="4"/>
        <v>27186.163979577748</v>
      </c>
      <c r="BP5" s="54">
        <f t="shared" si="42"/>
        <v>1.9471127343431354E-2</v>
      </c>
      <c r="BQ5" s="52">
        <f t="shared" si="43"/>
        <v>2.4012874277833919E-2</v>
      </c>
      <c r="BR5" s="48">
        <f>BR$2*BP5</f>
        <v>32.95410418366383</v>
      </c>
      <c r="BS5" s="48">
        <v>0</v>
      </c>
      <c r="BT5" s="48">
        <f t="shared" si="44"/>
        <v>-335.48386653561766</v>
      </c>
      <c r="BU5" s="10"/>
      <c r="BV5" s="10">
        <f>BV$2*BP5</f>
        <v>-33.065479032068261</v>
      </c>
      <c r="BW5" s="10">
        <f>BW$2*BP5</f>
        <v>32.889070618336767</v>
      </c>
      <c r="BX5" s="10">
        <f t="shared" si="45"/>
        <v>-10.464173256906877</v>
      </c>
      <c r="BY5" s="10">
        <f t="shared" si="16"/>
        <v>-18.116910436695704</v>
      </c>
      <c r="BZ5" s="10">
        <f>BZ$2*BP5</f>
        <v>614.25195478903368</v>
      </c>
      <c r="CA5" s="10"/>
      <c r="CB5" s="10">
        <f t="shared" si="5"/>
        <v>27469.128679907495</v>
      </c>
      <c r="CC5" s="54">
        <f t="shared" si="46"/>
        <v>1.9236193331627526E-2</v>
      </c>
      <c r="CD5" s="52">
        <f t="shared" si="47"/>
        <v>2.4012874277833923E-2</v>
      </c>
      <c r="CE5" s="48">
        <f>CE$2*CC5</f>
        <v>59.259209539345079</v>
      </c>
      <c r="CF5" s="48">
        <v>0</v>
      </c>
      <c r="CG5" s="48">
        <f t="shared" si="48"/>
        <v>0</v>
      </c>
      <c r="CH5" s="10"/>
      <c r="CI5" s="10">
        <f>CI$2*CC5</f>
        <v>-59.276522113343539</v>
      </c>
      <c r="CJ5" s="10">
        <f>CJ$2*CC5</f>
        <v>59.66470849477578</v>
      </c>
      <c r="CK5" s="10">
        <f t="shared" si="49"/>
        <v>0</v>
      </c>
      <c r="CL5" s="10">
        <f t="shared" si="17"/>
        <v>-18.305546298243385</v>
      </c>
      <c r="CM5" s="10">
        <f>CM$2*CC5</f>
        <v>138.61331608064151</v>
      </c>
      <c r="CN5" s="10"/>
      <c r="CO5" s="10">
        <f t="shared" si="6"/>
        <v>27649.083845610672</v>
      </c>
      <c r="CP5" s="54">
        <f t="shared" si="50"/>
        <v>1.923619333075078E-2</v>
      </c>
      <c r="CQ5" s="52">
        <f t="shared" si="51"/>
        <v>2.4012874277833926E-2</v>
      </c>
      <c r="CR5" s="48">
        <f>CR$2*CP5</f>
        <v>38.34061873718592</v>
      </c>
      <c r="CS5" s="48">
        <v>0</v>
      </c>
      <c r="CT5" s="48">
        <f t="shared" si="52"/>
        <v>0</v>
      </c>
      <c r="CU5" s="10"/>
      <c r="CV5" s="10">
        <f>CV$2*CP5</f>
        <v>-38.580686429953687</v>
      </c>
      <c r="CW5" s="10">
        <f>CW$2*CP5</f>
        <v>38.291758806125806</v>
      </c>
      <c r="CX5" s="10">
        <f t="shared" si="53"/>
        <v>66.118066630656656</v>
      </c>
      <c r="CY5" s="10">
        <f t="shared" si="18"/>
        <v>-18.425387781859634</v>
      </c>
      <c r="CZ5" s="10">
        <f>CZ$2*CP5</f>
        <v>542.24482183800092</v>
      </c>
      <c r="DA5" s="10"/>
      <c r="DB5" s="10">
        <f t="shared" si="7"/>
        <v>28277.073037410828</v>
      </c>
      <c r="DC5" s="54">
        <f t="shared" si="54"/>
        <v>1.9236193327778595E-2</v>
      </c>
      <c r="DD5" s="52">
        <f t="shared" si="55"/>
        <v>2.4012874277833923E-2</v>
      </c>
      <c r="DE5" s="48">
        <f>DE$2*DC5</f>
        <v>51.704194598002964</v>
      </c>
      <c r="DF5" s="48">
        <v>0</v>
      </c>
      <c r="DG5" s="48">
        <f t="shared" si="56"/>
        <v>0</v>
      </c>
      <c r="DH5" s="10"/>
      <c r="DI5" s="10">
        <f>DI$2*DC5</f>
        <v>-32.780204687934223</v>
      </c>
      <c r="DJ5" s="10">
        <f>DJ$2*DC5</f>
        <v>32.819831246189452</v>
      </c>
      <c r="DK5" s="10">
        <f t="shared" si="57"/>
        <v>-47.322766843734847</v>
      </c>
      <c r="DL5" s="10">
        <f t="shared" si="19"/>
        <v>-18.843774983891912</v>
      </c>
      <c r="DM5" s="10">
        <f>DM$2*DC5</f>
        <v>-1155.2924926519254</v>
      </c>
      <c r="DN5" s="10"/>
      <c r="DO5" s="10">
        <f t="shared" si="8"/>
        <v>27107.357824087536</v>
      </c>
      <c r="DP5" s="54">
        <f t="shared" si="58"/>
        <v>1.9236193333425324E-2</v>
      </c>
      <c r="DQ5" s="52">
        <f t="shared" si="59"/>
        <v>2.4012874277833926E-2</v>
      </c>
      <c r="DR5" s="48">
        <f>DR$2*DP5</f>
        <v>88.024435969887605</v>
      </c>
      <c r="DS5" s="48">
        <v>0</v>
      </c>
      <c r="DT5" s="48">
        <f t="shared" si="60"/>
        <v>0</v>
      </c>
      <c r="DU5" s="10"/>
      <c r="DV5" s="10">
        <f>DV$2*DP5</f>
        <v>-88.041748543887707</v>
      </c>
      <c r="DW5" s="10">
        <f>DW$2*DP5</f>
        <v>88.030783913687657</v>
      </c>
      <c r="DX5" s="10">
        <f t="shared" si="61"/>
        <v>-15.779449391408793</v>
      </c>
      <c r="DY5" s="10">
        <f t="shared" si="20"/>
        <v>-22.873372768909384</v>
      </c>
      <c r="DZ5" s="10">
        <f>DZ$2*DP5</f>
        <v>1216.1334947137491</v>
      </c>
      <c r="EA5" s="10"/>
      <c r="EB5" s="10">
        <f t="shared" si="9"/>
        <v>28372.851967980656</v>
      </c>
      <c r="EC5" s="54">
        <f t="shared" si="62"/>
        <v>1.9236193327336854E-2</v>
      </c>
      <c r="ED5" s="52">
        <f t="shared" si="63"/>
        <v>2.4012874277833929E-2</v>
      </c>
      <c r="EE5" s="48">
        <f>EE$2*EC5</f>
        <v>37.933773241508277</v>
      </c>
      <c r="EF5" s="48">
        <v>0</v>
      </c>
      <c r="EG5" s="48">
        <f t="shared" si="64"/>
        <v>-335.48386653561784</v>
      </c>
      <c r="EH5" s="10"/>
      <c r="EI5" s="10">
        <f>EI$2*EC5</f>
        <v>-38.173840934233439</v>
      </c>
      <c r="EJ5" s="10">
        <f>EJ$2*EC5</f>
        <v>38.187113907629303</v>
      </c>
      <c r="EK5" s="10">
        <f t="shared" si="65"/>
        <v>-14.355009270525127</v>
      </c>
      <c r="EL5" s="10">
        <f t="shared" si="21"/>
        <v>-18.907639145305939</v>
      </c>
      <c r="EM5" s="10">
        <f>EM$2*EC5</f>
        <v>54.446698679494048</v>
      </c>
      <c r="EN5" s="10">
        <f t="shared" si="10"/>
        <v>28096.499197923604</v>
      </c>
    </row>
    <row r="6" spans="1:144" x14ac:dyDescent="0.45">
      <c r="A6" s="1" t="s">
        <v>29</v>
      </c>
      <c r="B6" s="64">
        <v>40607.643624077529</v>
      </c>
      <c r="C6" s="54">
        <f t="shared" si="22"/>
        <v>2.8042842652411519E-2</v>
      </c>
      <c r="D6" s="52">
        <f t="shared" si="23"/>
        <v>3.4162737660858568E-2</v>
      </c>
      <c r="E6" s="48">
        <f t="shared" ref="E6:E7" si="66">E$2*C6</f>
        <v>83.346413075658802</v>
      </c>
      <c r="F6" s="48">
        <v>0</v>
      </c>
      <c r="G6" s="48">
        <f t="shared" si="24"/>
        <v>0</v>
      </c>
      <c r="H6" s="10"/>
      <c r="I6" s="10">
        <f>I$2*C6</f>
        <v>-83.364640923382879</v>
      </c>
      <c r="J6" s="10">
        <f>J$2*C6</f>
        <v>81.982970065898542</v>
      </c>
      <c r="K6" s="10">
        <f t="shared" si="25"/>
        <v>-1.4041051316062447</v>
      </c>
      <c r="L6" s="10">
        <f t="shared" si="11"/>
        <v>-27.060782302724068</v>
      </c>
      <c r="M6" s="10">
        <f>M$2*C6</f>
        <v>-68.006136859510121</v>
      </c>
      <c r="N6" s="10"/>
      <c r="O6" s="10">
        <f t="shared" si="0"/>
        <v>40593.137342001864</v>
      </c>
      <c r="P6" s="54">
        <f t="shared" si="26"/>
        <v>2.8042842652480724E-2</v>
      </c>
      <c r="Q6" s="52">
        <f t="shared" si="27"/>
        <v>3.4162737660858568E-2</v>
      </c>
      <c r="R6" s="48">
        <f t="shared" ref="R6:R7" si="67">R$2*P6</f>
        <v>126.19812007626724</v>
      </c>
      <c r="S6" s="48">
        <v>0</v>
      </c>
      <c r="T6" s="48">
        <f t="shared" si="28"/>
        <v>0</v>
      </c>
      <c r="U6" s="10"/>
      <c r="V6" s="10">
        <f>V$2*P6</f>
        <v>-59.378475889215736</v>
      </c>
      <c r="W6" s="10">
        <f>W$2*P6</f>
        <v>59.327157487161699</v>
      </c>
      <c r="X6" s="10">
        <f t="shared" si="29"/>
        <v>0.61525996779542713</v>
      </c>
      <c r="Y6" s="10">
        <f t="shared" si="12"/>
        <v>-27.051247736289007</v>
      </c>
      <c r="Z6" s="10">
        <f>Z$2*P6</f>
        <v>-1964.1178950954845</v>
      </c>
      <c r="AA6" s="10"/>
      <c r="AB6" s="10">
        <f t="shared" si="1"/>
        <v>38728.730260812103</v>
      </c>
      <c r="AC6" s="54">
        <f t="shared" si="30"/>
        <v>2.8042842661806806E-2</v>
      </c>
      <c r="AD6" s="52">
        <f t="shared" si="31"/>
        <v>3.4162737660858568E-2</v>
      </c>
      <c r="AE6" s="48">
        <f t="shared" ref="AE6:AE7" si="68">AE$2*AC6</f>
        <v>47.711812076371487</v>
      </c>
      <c r="AF6" s="48">
        <v>0</v>
      </c>
      <c r="AG6" s="48">
        <f t="shared" si="32"/>
        <v>-477.28760785985503</v>
      </c>
      <c r="AH6" s="10"/>
      <c r="AI6" s="10">
        <f>AI$2*AC6</f>
        <v>-47.872217136397012</v>
      </c>
      <c r="AJ6" s="10">
        <f>AJ$2*AC6</f>
        <v>47.794818890650426</v>
      </c>
      <c r="AK6" s="10">
        <f t="shared" si="33"/>
        <v>0.50196688364634179</v>
      </c>
      <c r="AL6" s="10">
        <f t="shared" si="13"/>
        <v>-25.808949815367278</v>
      </c>
      <c r="AM6" s="10">
        <f>AM$2*AC6</f>
        <v>433.40353548035728</v>
      </c>
      <c r="AN6" s="10"/>
      <c r="AO6" s="10">
        <f t="shared" si="2"/>
        <v>38707.173619331508</v>
      </c>
      <c r="AP6" s="54">
        <f t="shared" si="34"/>
        <v>2.7701265899899796E-2</v>
      </c>
      <c r="AQ6" s="52">
        <f t="shared" si="35"/>
        <v>3.4162737660858561E-2</v>
      </c>
      <c r="AR6" s="48">
        <f t="shared" ref="AR6:AR7" si="69">AR$2*AP6</f>
        <v>221.30901443886646</v>
      </c>
      <c r="AS6" s="48">
        <v>0</v>
      </c>
      <c r="AT6" s="48">
        <f t="shared" si="36"/>
        <v>0</v>
      </c>
      <c r="AU6" s="10"/>
      <c r="AV6" s="10">
        <f>AV$2*AP6</f>
        <v>-221.33394557817635</v>
      </c>
      <c r="AW6" s="10">
        <f>AW$2*AP6</f>
        <v>235.0388698694928</v>
      </c>
      <c r="AX6" s="10">
        <f t="shared" si="37"/>
        <v>255.48462020489086</v>
      </c>
      <c r="AY6" s="10">
        <f t="shared" si="14"/>
        <v>-25.794587768009691</v>
      </c>
      <c r="AZ6" s="10">
        <f>AZ$2*AP6</f>
        <v>-2432.2492635810399</v>
      </c>
      <c r="BA6" s="10"/>
      <c r="BB6" s="10">
        <f t="shared" si="3"/>
        <v>36739.628326917533</v>
      </c>
      <c r="BC6" s="54">
        <f t="shared" si="38"/>
        <v>2.7701265910516703E-2</v>
      </c>
      <c r="BD6" s="52">
        <f t="shared" si="39"/>
        <v>3.4162737660858575E-2</v>
      </c>
      <c r="BE6" s="48">
        <f t="shared" ref="BE6:BE7" si="70">BE$2*BC6</f>
        <v>69.180587459606201</v>
      </c>
      <c r="BF6" s="48">
        <v>0</v>
      </c>
      <c r="BG6" s="48">
        <f t="shared" si="40"/>
        <v>0</v>
      </c>
      <c r="BH6" s="10"/>
      <c r="BI6" s="10">
        <f>BI$2*BC6</f>
        <v>-69.526299258169459</v>
      </c>
      <c r="BJ6" s="10">
        <f>BJ$2*BC6</f>
        <v>55.939105341720108</v>
      </c>
      <c r="BK6" s="10">
        <f t="shared" si="41"/>
        <v>0</v>
      </c>
      <c r="BL6" s="10">
        <f t="shared" si="15"/>
        <v>-24.483209849691978</v>
      </c>
      <c r="BM6" s="10">
        <f>BM$2*BC6</f>
        <v>1906.5883805193143</v>
      </c>
      <c r="BN6" s="10"/>
      <c r="BO6" s="10">
        <f t="shared" si="4"/>
        <v>38677.326891130309</v>
      </c>
      <c r="BP6" s="54">
        <f t="shared" si="42"/>
        <v>2.7701265900052778E-2</v>
      </c>
      <c r="BQ6" s="52">
        <f t="shared" si="43"/>
        <v>3.4162737660858561E-2</v>
      </c>
      <c r="BR6" s="48">
        <f t="shared" ref="BR6:BR7" si="71">BR$2*BP6</f>
        <v>46.883284485203326</v>
      </c>
      <c r="BS6" s="48">
        <v>0</v>
      </c>
      <c r="BT6" s="48">
        <f t="shared" si="44"/>
        <v>-477.28760785985497</v>
      </c>
      <c r="BU6" s="10"/>
      <c r="BV6" s="10">
        <f>BV$2*BP6</f>
        <v>-47.041735726151629</v>
      </c>
      <c r="BW6" s="10">
        <f>BW$2*BP6</f>
        <v>46.790762257097143</v>
      </c>
      <c r="BX6" s="10">
        <f t="shared" si="45"/>
        <v>-14.887214320006363</v>
      </c>
      <c r="BY6" s="10">
        <f t="shared" si="16"/>
        <v>-25.774642856704109</v>
      </c>
      <c r="BZ6" s="10">
        <f>BZ$2*BP6</f>
        <v>873.88657210844406</v>
      </c>
      <c r="CA6" s="10"/>
      <c r="CB6" s="10">
        <f t="shared" si="5"/>
        <v>39079.89630921834</v>
      </c>
      <c r="CC6" s="54">
        <f t="shared" si="46"/>
        <v>2.7367028985304263E-2</v>
      </c>
      <c r="CD6" s="52">
        <f t="shared" si="47"/>
        <v>3.4162737660858568E-2</v>
      </c>
      <c r="CE6" s="48">
        <f t="shared" ref="CE6:CE7" si="72">CE$2*CC6</f>
        <v>84.307143162418171</v>
      </c>
      <c r="CF6" s="48">
        <v>0</v>
      </c>
      <c r="CG6" s="48">
        <f t="shared" si="48"/>
        <v>0</v>
      </c>
      <c r="CH6" s="10"/>
      <c r="CI6" s="10">
        <f>CI$2*CC6</f>
        <v>-84.33177348850495</v>
      </c>
      <c r="CJ6" s="10">
        <f>CJ$2*CC6</f>
        <v>84.884040133428385</v>
      </c>
      <c r="CK6" s="10">
        <f t="shared" si="49"/>
        <v>0</v>
      </c>
      <c r="CL6" s="10">
        <f t="shared" si="17"/>
        <v>-26.043012122995243</v>
      </c>
      <c r="CM6" s="10">
        <f>CM$2*CC6</f>
        <v>197.20297948404456</v>
      </c>
      <c r="CN6" s="10"/>
      <c r="CO6" s="10">
        <f t="shared" si="6"/>
        <v>39335.915686386732</v>
      </c>
      <c r="CP6" s="54">
        <f t="shared" si="50"/>
        <v>2.7367028984056928E-2</v>
      </c>
      <c r="CQ6" s="52">
        <f t="shared" si="51"/>
        <v>3.4162737660858575E-2</v>
      </c>
      <c r="CR6" s="48">
        <f t="shared" ref="CR6:CR7" si="73">CR$2*CP6</f>
        <v>54.546593819573069</v>
      </c>
      <c r="CS6" s="48">
        <v>0</v>
      </c>
      <c r="CT6" s="48">
        <f t="shared" si="52"/>
        <v>0</v>
      </c>
      <c r="CU6" s="10"/>
      <c r="CV6" s="10">
        <f>CV$2*CP6</f>
        <v>-54.888134341294098</v>
      </c>
      <c r="CW6" s="10">
        <f>CW$2*CP6</f>
        <v>54.477081565953561</v>
      </c>
      <c r="CX6" s="10">
        <f t="shared" si="53"/>
        <v>94.065131013130951</v>
      </c>
      <c r="CY6" s="10">
        <f t="shared" si="18"/>
        <v>-26.213508712378928</v>
      </c>
      <c r="CZ6" s="10">
        <f>CZ$2*CP6</f>
        <v>771.44315928520416</v>
      </c>
      <c r="DA6" s="10"/>
      <c r="DB6" s="10">
        <f t="shared" si="7"/>
        <v>40229.346009016917</v>
      </c>
      <c r="DC6" s="54">
        <f t="shared" si="54"/>
        <v>2.7367028979828446E-2</v>
      </c>
      <c r="DD6" s="52">
        <f t="shared" si="55"/>
        <v>3.4162737660858561E-2</v>
      </c>
      <c r="DE6" s="48">
        <f t="shared" ref="DE6:DE7" si="74">DE$2*DC6</f>
        <v>73.558742513721683</v>
      </c>
      <c r="DF6" s="48">
        <v>0</v>
      </c>
      <c r="DG6" s="48">
        <f t="shared" si="56"/>
        <v>0</v>
      </c>
      <c r="DH6" s="10"/>
      <c r="DI6" s="10">
        <f>DI$2*DC6</f>
        <v>-46.635880414235857</v>
      </c>
      <c r="DJ6" s="10">
        <f>DJ$2*DC6</f>
        <v>46.692256493934302</v>
      </c>
      <c r="DK6" s="10">
        <f t="shared" si="57"/>
        <v>-67.325354322986158</v>
      </c>
      <c r="DL6" s="10">
        <f t="shared" si="19"/>
        <v>-26.808741588639947</v>
      </c>
      <c r="DM6" s="10">
        <f>DM$2*DC6</f>
        <v>-1643.6164155683612</v>
      </c>
      <c r="DN6" s="10"/>
      <c r="DO6" s="10">
        <f t="shared" si="8"/>
        <v>38565.210616130353</v>
      </c>
      <c r="DP6" s="54">
        <f t="shared" si="58"/>
        <v>2.7367028987861957E-2</v>
      </c>
      <c r="DQ6" s="52">
        <f t="shared" si="59"/>
        <v>3.4162737660858568E-2</v>
      </c>
      <c r="DR6" s="48">
        <f t="shared" ref="DR6:DR7" si="75">DR$2*DP6</f>
        <v>125.23097730787654</v>
      </c>
      <c r="DS6" s="48">
        <v>0</v>
      </c>
      <c r="DT6" s="48">
        <f t="shared" si="60"/>
        <v>0</v>
      </c>
      <c r="DU6" s="10"/>
      <c r="DV6" s="10">
        <f>DV$2*DP6</f>
        <v>-125.25560763396564</v>
      </c>
      <c r="DW6" s="10">
        <f>DW$2*DP6</f>
        <v>125.24000842744256</v>
      </c>
      <c r="DX6" s="10">
        <f t="shared" si="61"/>
        <v>-22.449173878743164</v>
      </c>
      <c r="DY6" s="10">
        <f t="shared" si="20"/>
        <v>-32.541586828886892</v>
      </c>
      <c r="DZ6" s="10">
        <f>DZ$2*DP6</f>
        <v>1730.1739500148094</v>
      </c>
      <c r="EA6" s="10"/>
      <c r="EB6" s="10">
        <f t="shared" si="9"/>
        <v>40365.609183538887</v>
      </c>
      <c r="EC6" s="54">
        <f t="shared" si="62"/>
        <v>2.736702897919999E-2</v>
      </c>
      <c r="ED6" s="52">
        <f t="shared" si="63"/>
        <v>3.4162737660858568E-2</v>
      </c>
      <c r="EE6" s="48">
        <f t="shared" ref="EE6:EE7" si="76">EE$2*EC6</f>
        <v>53.967781146982382</v>
      </c>
      <c r="EF6" s="48">
        <v>0</v>
      </c>
      <c r="EG6" s="48">
        <f t="shared" si="64"/>
        <v>-477.28760785985503</v>
      </c>
      <c r="EH6" s="10"/>
      <c r="EI6" s="10">
        <f>EI$2*EC6</f>
        <v>-54.309321668642795</v>
      </c>
      <c r="EJ6" s="10">
        <f>EJ$2*EC6</f>
        <v>54.328204918638448</v>
      </c>
      <c r="EK6" s="10">
        <f t="shared" si="65"/>
        <v>-20.422645375727992</v>
      </c>
      <c r="EL6" s="10">
        <f t="shared" si="21"/>
        <v>-26.899600124235253</v>
      </c>
      <c r="EM6" s="10">
        <f>EM$2*EC6</f>
        <v>77.460459833597028</v>
      </c>
      <c r="EN6" s="10">
        <f t="shared" si="10"/>
        <v>39972.446454409641</v>
      </c>
    </row>
    <row r="7" spans="1:144" x14ac:dyDescent="0.45">
      <c r="A7" s="1" t="s">
        <v>30</v>
      </c>
      <c r="B7" s="64">
        <v>58369.596872111768</v>
      </c>
      <c r="C7" s="54">
        <f t="shared" si="22"/>
        <v>4.030889937673663E-2</v>
      </c>
      <c r="D7" s="52">
        <f t="shared" si="23"/>
        <v>4.9105662071208728E-2</v>
      </c>
      <c r="E7" s="48">
        <f t="shared" si="66"/>
        <v>119.80248292659272</v>
      </c>
      <c r="F7" s="48">
        <v>0</v>
      </c>
      <c r="G7" s="48">
        <f t="shared" si="24"/>
        <v>0</v>
      </c>
      <c r="H7" s="10"/>
      <c r="I7" s="10">
        <f>I$2*C7</f>
        <v>-119.82868371118759</v>
      </c>
      <c r="J7" s="10">
        <f>J$2*C7</f>
        <v>117.84266423889576</v>
      </c>
      <c r="K7" s="10">
        <f t="shared" si="25"/>
        <v>-2.018266591793203</v>
      </c>
      <c r="L7" s="10">
        <f t="shared" si="11"/>
        <v>-38.897281720563313</v>
      </c>
      <c r="M7" s="10">
        <f>M$2*C7</f>
        <v>-97.752305700536468</v>
      </c>
      <c r="N7" s="10"/>
      <c r="O7" s="10">
        <f t="shared" si="0"/>
        <v>58348.745481553175</v>
      </c>
      <c r="P7" s="54">
        <f t="shared" si="26"/>
        <v>4.0308899376836106E-2</v>
      </c>
      <c r="Q7" s="52">
        <f t="shared" si="27"/>
        <v>4.9105662071208728E-2</v>
      </c>
      <c r="R7" s="48">
        <f t="shared" si="67"/>
        <v>181.3977058866441</v>
      </c>
      <c r="S7" s="48">
        <v>0</v>
      </c>
      <c r="T7" s="48">
        <f t="shared" si="28"/>
        <v>0</v>
      </c>
      <c r="U7" s="10"/>
      <c r="V7" s="10">
        <f>V$2*P7</f>
        <v>-85.350869718500306</v>
      </c>
      <c r="W7" s="10">
        <f>W$2*P7</f>
        <v>85.277104432640698</v>
      </c>
      <c r="X7" s="10">
        <f t="shared" si="29"/>
        <v>0.88437725232778419</v>
      </c>
      <c r="Y7" s="10">
        <f t="shared" si="12"/>
        <v>-38.883576694871181</v>
      </c>
      <c r="Z7" s="10">
        <f>Z$2*P7</f>
        <v>-2823.231281463663</v>
      </c>
      <c r="AA7" s="10"/>
      <c r="AB7" s="10">
        <f t="shared" si="1"/>
        <v>55668.838941247755</v>
      </c>
      <c r="AC7" s="54">
        <f t="shared" si="30"/>
        <v>4.0308899390241446E-2</v>
      </c>
      <c r="AD7" s="52">
        <f t="shared" si="31"/>
        <v>4.9105662071208728E-2</v>
      </c>
      <c r="AE7" s="48">
        <f t="shared" si="68"/>
        <v>68.581158333562897</v>
      </c>
      <c r="AF7" s="48">
        <v>0</v>
      </c>
      <c r="AG7" s="48">
        <f t="shared" si="32"/>
        <v>-686.05520479685708</v>
      </c>
      <c r="AH7" s="10"/>
      <c r="AI7" s="10">
        <f>AI$2*AC7</f>
        <v>-68.81172523807507</v>
      </c>
      <c r="AJ7" s="10">
        <f>AJ$2*AC7</f>
        <v>68.700472675758007</v>
      </c>
      <c r="AK7" s="10">
        <f t="shared" si="33"/>
        <v>0.72152929908532182</v>
      </c>
      <c r="AL7" s="10">
        <f t="shared" si="13"/>
        <v>-37.097892464814812</v>
      </c>
      <c r="AM7" s="10">
        <f>AM$2*AC7</f>
        <v>622.97605552115101</v>
      </c>
      <c r="AN7" s="10"/>
      <c r="AO7" s="10">
        <f t="shared" si="2"/>
        <v>55637.853334577565</v>
      </c>
      <c r="AP7" s="54">
        <f t="shared" si="34"/>
        <v>3.9817915523313208E-2</v>
      </c>
      <c r="AQ7" s="52">
        <f t="shared" si="35"/>
        <v>4.9105662071208721E-2</v>
      </c>
      <c r="AR7" s="48">
        <f t="shared" si="69"/>
        <v>318.11050344476723</v>
      </c>
      <c r="AS7" s="48">
        <v>0</v>
      </c>
      <c r="AT7" s="48">
        <f t="shared" si="36"/>
        <v>0</v>
      </c>
      <c r="AU7" s="10"/>
      <c r="AV7" s="10">
        <f>AV$2*AP7</f>
        <v>-318.1463395687382</v>
      </c>
      <c r="AW7" s="10">
        <f>AW$2*AP7</f>
        <v>337.84585509474221</v>
      </c>
      <c r="AX7" s="10">
        <f t="shared" si="37"/>
        <v>367.23466218418923</v>
      </c>
      <c r="AY7" s="10">
        <f t="shared" si="14"/>
        <v>-37.077248397843555</v>
      </c>
      <c r="AZ7" s="10">
        <f>AZ$2*AP7</f>
        <v>-3496.1252694686755</v>
      </c>
      <c r="BA7" s="10"/>
      <c r="BB7" s="10">
        <f t="shared" si="3"/>
        <v>52809.695497866007</v>
      </c>
      <c r="BC7" s="54">
        <f t="shared" si="38"/>
        <v>3.9817915538573993E-2</v>
      </c>
      <c r="BD7" s="52">
        <f t="shared" si="39"/>
        <v>4.9105662071208735E-2</v>
      </c>
      <c r="BE7" s="48">
        <f t="shared" si="70"/>
        <v>99.440465907723919</v>
      </c>
      <c r="BF7" s="48">
        <v>0</v>
      </c>
      <c r="BG7" s="48">
        <f t="shared" si="40"/>
        <v>0</v>
      </c>
      <c r="BH7" s="10"/>
      <c r="BI7" s="10">
        <f>BI$2*BC7</f>
        <v>-99.937393493645331</v>
      </c>
      <c r="BJ7" s="10">
        <f>BJ$2*BC7</f>
        <v>80.407104101130159</v>
      </c>
      <c r="BK7" s="10">
        <f t="shared" si="41"/>
        <v>0</v>
      </c>
      <c r="BL7" s="10">
        <f t="shared" si="15"/>
        <v>-35.192268290457854</v>
      </c>
      <c r="BM7" s="10">
        <f>BM$2*BC7</f>
        <v>2740.5381164737028</v>
      </c>
      <c r="BN7" s="10"/>
      <c r="BO7" s="10">
        <f t="shared" si="4"/>
        <v>55594.951522564457</v>
      </c>
      <c r="BP7" s="54">
        <f t="shared" si="42"/>
        <v>3.9817915523533108E-2</v>
      </c>
      <c r="BQ7" s="52">
        <f t="shared" si="43"/>
        <v>4.9105662071208721E-2</v>
      </c>
      <c r="BR7" s="48">
        <f t="shared" si="71"/>
        <v>67.390229306958844</v>
      </c>
      <c r="BS7" s="48">
        <v>0</v>
      </c>
      <c r="BT7" s="48">
        <f t="shared" si="44"/>
        <v>-686.05520479685708</v>
      </c>
      <c r="BU7" s="10"/>
      <c r="BV7" s="10">
        <f>BV$2*BP7</f>
        <v>-67.617987783753449</v>
      </c>
      <c r="BW7" s="10">
        <f>BW$2*BP7</f>
        <v>67.257237469110237</v>
      </c>
      <c r="BX7" s="10">
        <f t="shared" si="45"/>
        <v>-21.398944160657162</v>
      </c>
      <c r="BY7" s="10">
        <f t="shared" si="16"/>
        <v>-37.048579498871383</v>
      </c>
      <c r="BZ7" s="10">
        <f>BZ$2*BP7</f>
        <v>1256.1282156169495</v>
      </c>
      <c r="CA7" s="10"/>
      <c r="CB7" s="10">
        <f t="shared" si="5"/>
        <v>56173.606488717334</v>
      </c>
      <c r="CC7" s="54">
        <f t="shared" si="46"/>
        <v>3.9337481983624828E-2</v>
      </c>
      <c r="CD7" s="52">
        <f t="shared" si="47"/>
        <v>4.9105662071208728E-2</v>
      </c>
      <c r="CE7" s="48">
        <f t="shared" si="72"/>
        <v>121.18344037357448</v>
      </c>
      <c r="CF7" s="48">
        <v>0</v>
      </c>
      <c r="CG7" s="48">
        <f t="shared" si="48"/>
        <v>0</v>
      </c>
      <c r="CH7" s="10"/>
      <c r="CI7" s="10">
        <f>CI$2*CC7</f>
        <v>-121.21884410735976</v>
      </c>
      <c r="CJ7" s="10">
        <f>CJ$2*CC7</f>
        <v>122.01267449378929</v>
      </c>
      <c r="CK7" s="10">
        <f t="shared" si="49"/>
        <v>0</v>
      </c>
      <c r="CL7" s="10">
        <f t="shared" si="17"/>
        <v>-37.434334605257057</v>
      </c>
      <c r="CM7" s="10">
        <f>CM$2*CC7</f>
        <v>283.4603879265228</v>
      </c>
      <c r="CN7" s="10"/>
      <c r="CO7" s="10">
        <f t="shared" si="6"/>
        <v>56541.609812798604</v>
      </c>
      <c r="CP7" s="54">
        <f t="shared" si="50"/>
        <v>3.9337481981831901E-2</v>
      </c>
      <c r="CQ7" s="52">
        <f t="shared" si="51"/>
        <v>4.9105662071208728E-2</v>
      </c>
      <c r="CR7" s="48">
        <f t="shared" si="73"/>
        <v>78.405502212088251</v>
      </c>
      <c r="CS7" s="48">
        <v>0</v>
      </c>
      <c r="CT7" s="48">
        <f t="shared" si="52"/>
        <v>0</v>
      </c>
      <c r="CU7" s="10"/>
      <c r="CV7" s="10">
        <f>CV$2*CP7</f>
        <v>-78.896433987221513</v>
      </c>
      <c r="CW7" s="10">
        <f>CW$2*CP7</f>
        <v>78.30558500785439</v>
      </c>
      <c r="CX7" s="10">
        <f t="shared" si="53"/>
        <v>135.20961294349317</v>
      </c>
      <c r="CY7" s="10">
        <f t="shared" si="18"/>
        <v>-37.679407116297689</v>
      </c>
      <c r="CZ7" s="10">
        <f>CZ$2*CP7</f>
        <v>1108.8756253398235</v>
      </c>
      <c r="DA7" s="10"/>
      <c r="DB7" s="10">
        <f t="shared" si="7"/>
        <v>57825.830297198343</v>
      </c>
      <c r="DC7" s="54">
        <f t="shared" si="54"/>
        <v>3.9337481975753867E-2</v>
      </c>
      <c r="DD7" s="52">
        <f t="shared" si="55"/>
        <v>4.9105662071208714E-2</v>
      </c>
      <c r="DE7" s="48">
        <f t="shared" si="74"/>
        <v>105.73364430334978</v>
      </c>
      <c r="DF7" s="48">
        <v>0</v>
      </c>
      <c r="DG7" s="48">
        <f t="shared" si="56"/>
        <v>0</v>
      </c>
      <c r="DH7" s="10"/>
      <c r="DI7" s="10">
        <f>DI$2*DC7</f>
        <v>-67.034609660062401</v>
      </c>
      <c r="DJ7" s="10">
        <f>DJ$2*DC7</f>
        <v>67.115644872932464</v>
      </c>
      <c r="DK7" s="10">
        <f t="shared" si="57"/>
        <v>-96.773746033732337</v>
      </c>
      <c r="DL7" s="10">
        <f t="shared" si="19"/>
        <v>-38.534997343448488</v>
      </c>
      <c r="DM7" s="10">
        <f>DM$2*DC7</f>
        <v>-2362.5411136199591</v>
      </c>
      <c r="DN7" s="10"/>
      <c r="DO7" s="10">
        <f t="shared" si="8"/>
        <v>55433.795119717426</v>
      </c>
      <c r="DP7" s="54">
        <f t="shared" si="58"/>
        <v>3.9337481987301269E-2</v>
      </c>
      <c r="DQ7" s="52">
        <f t="shared" si="59"/>
        <v>4.9105662071208728E-2</v>
      </c>
      <c r="DR7" s="48">
        <f t="shared" si="75"/>
        <v>180.00753082425084</v>
      </c>
      <c r="DS7" s="48">
        <v>0</v>
      </c>
      <c r="DT7" s="48">
        <f t="shared" si="60"/>
        <v>0</v>
      </c>
      <c r="DU7" s="10"/>
      <c r="DV7" s="10">
        <f>DV$2*DP7</f>
        <v>-180.04293455803943</v>
      </c>
      <c r="DW7" s="10">
        <f>DW$2*DP7</f>
        <v>180.02051219330667</v>
      </c>
      <c r="DX7" s="10">
        <f t="shared" si="61"/>
        <v>-32.268536474183229</v>
      </c>
      <c r="DY7" s="10">
        <f t="shared" si="20"/>
        <v>-46.775413081460194</v>
      </c>
      <c r="DZ7" s="10">
        <f>DZ$2*DP7</f>
        <v>2486.9592758421923</v>
      </c>
      <c r="EA7" s="10"/>
      <c r="EB7" s="10">
        <f t="shared" si="9"/>
        <v>58021.695554463491</v>
      </c>
      <c r="EC7" s="54">
        <f t="shared" si="62"/>
        <v>3.933748197485052E-2</v>
      </c>
      <c r="ED7" s="52">
        <f t="shared" si="63"/>
        <v>4.9105662071208728E-2</v>
      </c>
      <c r="EE7" s="48">
        <f t="shared" si="76"/>
        <v>77.573514454405228</v>
      </c>
      <c r="EF7" s="48">
        <v>0</v>
      </c>
      <c r="EG7" s="48">
        <f t="shared" si="64"/>
        <v>-686.05520479685708</v>
      </c>
      <c r="EH7" s="10"/>
      <c r="EI7" s="10">
        <f>EI$2*EC7</f>
        <v>-78.064446229451363</v>
      </c>
      <c r="EJ7" s="10">
        <f>EJ$2*EC7</f>
        <v>78.091589092014004</v>
      </c>
      <c r="EK7" s="10">
        <f t="shared" si="65"/>
        <v>-29.355595923732199</v>
      </c>
      <c r="EL7" s="10">
        <f t="shared" si="21"/>
        <v>-38.66559778272007</v>
      </c>
      <c r="EM7" s="10">
        <f>EM$2*EC7</f>
        <v>111.34198910607616</v>
      </c>
      <c r="EN7" s="10">
        <f t="shared" si="10"/>
        <v>57456.561802383228</v>
      </c>
    </row>
    <row r="8" spans="1:144" x14ac:dyDescent="0.45">
      <c r="A8" s="45" t="s">
        <v>31</v>
      </c>
      <c r="B8" s="64">
        <v>1188653.0882623941</v>
      </c>
      <c r="C8" s="55">
        <f>SUM(C3:C7)</f>
        <v>0.820860521507361</v>
      </c>
      <c r="D8" s="53">
        <f>SUM(D3:D7)</f>
        <v>1</v>
      </c>
      <c r="E8" s="50">
        <f>E$2*C8</f>
        <v>2439.6877645772429</v>
      </c>
      <c r="F8" s="50">
        <f>SUM(F3:F7)</f>
        <v>0</v>
      </c>
      <c r="G8" s="50">
        <f>G$2*D8</f>
        <v>0</v>
      </c>
      <c r="H8" s="50">
        <f>SUM(H3:H7)</f>
        <v>0</v>
      </c>
      <c r="I8" s="49">
        <f>SUM(I3:I7)</f>
        <v>-2440.2213239162229</v>
      </c>
      <c r="J8" s="49">
        <f t="shared" ref="J8:M8" si="77">SUM(J3:J7)</f>
        <v>2399.7775260215544</v>
      </c>
      <c r="K8" s="49">
        <f t="shared" si="77"/>
        <v>-41.10048631187356</v>
      </c>
      <c r="L8" s="49">
        <f t="shared" si="77"/>
        <v>-792.11398604417332</v>
      </c>
      <c r="M8" s="49">
        <f t="shared" si="77"/>
        <v>-1990.6524334970709</v>
      </c>
      <c r="N8" s="49"/>
      <c r="O8" s="49">
        <f>SUM(O3:O7)</f>
        <v>1188228.4653232235</v>
      </c>
      <c r="P8" s="55">
        <f>SUM(P3:P7)</f>
        <v>0.82086052150938671</v>
      </c>
      <c r="Q8" s="53">
        <f>SUM(Q3:Q7)</f>
        <v>1</v>
      </c>
      <c r="R8" s="50">
        <f>R$2*P8</f>
        <v>3694.0283102913272</v>
      </c>
      <c r="S8" s="50">
        <f>SUM(S3:S7)</f>
        <v>0</v>
      </c>
      <c r="T8" s="50">
        <f>T$2*Q8</f>
        <v>0</v>
      </c>
      <c r="U8" s="50">
        <f>SUM(U3:U7)</f>
        <v>0</v>
      </c>
      <c r="V8" s="49">
        <f>SUM(V3:V7)</f>
        <v>-1738.1064854544054</v>
      </c>
      <c r="W8" s="49">
        <f t="shared" ref="W8:Z8" si="78">SUM(W3:W7)</f>
        <v>1736.6043107000435</v>
      </c>
      <c r="X8" s="49">
        <f t="shared" si="78"/>
        <v>18.009679841915947</v>
      </c>
      <c r="Y8" s="49">
        <f t="shared" si="78"/>
        <v>-791.83489346881481</v>
      </c>
      <c r="Z8" s="49">
        <f t="shared" si="78"/>
        <v>-57492.988840465288</v>
      </c>
      <c r="AA8" s="49"/>
      <c r="AB8" s="49">
        <f>SUM(AB3:AB7)</f>
        <v>1133654.1774046684</v>
      </c>
      <c r="AC8" s="55">
        <f>SUM(AC3:AC7)</f>
        <v>0.82086052178237645</v>
      </c>
      <c r="AD8" s="53">
        <f>SUM(AD3:AD7)</f>
        <v>0.99999999999999989</v>
      </c>
      <c r="AE8" s="50">
        <f>AE$2*AC8</f>
        <v>1396.6038831553176</v>
      </c>
      <c r="AF8" s="50">
        <f>SUM(AF3:AF7)</f>
        <v>0</v>
      </c>
      <c r="AG8" s="50">
        <f>AG$2*AD8</f>
        <v>-13970.999999999998</v>
      </c>
      <c r="AH8" s="50">
        <f>SUM(AH3:AH7)</f>
        <v>0</v>
      </c>
      <c r="AI8" s="49">
        <f>SUM(AI3:AI7)</f>
        <v>-1401.2992053399125</v>
      </c>
      <c r="AJ8" s="49">
        <f t="shared" ref="AJ8:AM8" si="79">SUM(AJ3:AJ7)</f>
        <v>1399.0336302997935</v>
      </c>
      <c r="AK8" s="49">
        <f t="shared" si="79"/>
        <v>14.693403339904538</v>
      </c>
      <c r="AL8" s="49">
        <f t="shared" si="79"/>
        <v>-755.47077261719244</v>
      </c>
      <c r="AM8" s="49">
        <f t="shared" si="79"/>
        <v>12686.440407172719</v>
      </c>
      <c r="AN8" s="49"/>
      <c r="AO8" s="49">
        <f>SUM(AO3:AO7)</f>
        <v>1133023.1787506791</v>
      </c>
      <c r="AP8" s="55">
        <f>SUM(AP3:AP7)</f>
        <v>0.81086200335865044</v>
      </c>
      <c r="AQ8" s="53">
        <f>SUM(AQ3:AQ7)</f>
        <v>0.99999999999999989</v>
      </c>
      <c r="AR8" s="50">
        <f>AR$2*AP8</f>
        <v>6478.0819568926954</v>
      </c>
      <c r="AS8" s="50">
        <f>SUM(AS3:AS7)</f>
        <v>0</v>
      </c>
      <c r="AT8" s="50">
        <f>AT$2*AQ8</f>
        <v>0</v>
      </c>
      <c r="AU8" s="50">
        <f>SUM(AU3:AU7)</f>
        <v>0</v>
      </c>
      <c r="AV8" s="49">
        <f>SUM(AV3:AV7)</f>
        <v>-6478.811732695719</v>
      </c>
      <c r="AW8" s="49">
        <f t="shared" ref="AW8:AZ8" si="80">SUM(AW3:AW7)</f>
        <v>6879.9776002373783</v>
      </c>
      <c r="AX8" s="49">
        <f t="shared" si="80"/>
        <v>7478.4586276763312</v>
      </c>
      <c r="AY8" s="49">
        <f t="shared" si="80"/>
        <v>-755.05037166747468</v>
      </c>
      <c r="AZ8" s="49">
        <f t="shared" si="80"/>
        <v>-71195.970525739001</v>
      </c>
      <c r="BA8" s="49"/>
      <c r="BB8" s="49">
        <f>SUM(BB3:BB7)</f>
        <v>1075429.8643053831</v>
      </c>
      <c r="BC8" s="55">
        <f>SUM(BC3:BC7)</f>
        <v>0.81086200366942485</v>
      </c>
      <c r="BD8" s="52">
        <f>SUM(BD3:BD7)</f>
        <v>1</v>
      </c>
      <c r="BE8" s="50">
        <f>BE$2*BC8</f>
        <v>2025.0305507239484</v>
      </c>
      <c r="BF8" s="50">
        <f>SUM(BF3:BF7)</f>
        <v>0</v>
      </c>
      <c r="BG8" s="50">
        <f>BG$2*BD8</f>
        <v>0</v>
      </c>
      <c r="BH8" s="50">
        <f>SUM(BH3:BH7)</f>
        <v>0</v>
      </c>
      <c r="BI8" s="49">
        <f>SUM(BI3:BI7)</f>
        <v>-2035.150108529743</v>
      </c>
      <c r="BJ8" s="49">
        <f t="shared" ref="BJ8:BM8" si="81">SUM(BJ3:BJ7)</f>
        <v>1637.4304043499269</v>
      </c>
      <c r="BK8" s="49">
        <f t="shared" si="81"/>
        <v>0</v>
      </c>
      <c r="BL8" s="49">
        <f t="shared" si="81"/>
        <v>-716.66416470314789</v>
      </c>
      <c r="BM8" s="49">
        <f t="shared" si="81"/>
        <v>55809.004519674621</v>
      </c>
      <c r="BN8" s="49"/>
      <c r="BO8" s="49">
        <f>SUM(BO3:BO7)</f>
        <v>1132149.515506899</v>
      </c>
      <c r="BP8" s="55">
        <f>SUM(BP3:BP7)</f>
        <v>0.81086200336312853</v>
      </c>
      <c r="BQ8" s="52">
        <f>SUM(BQ3:BQ7)</f>
        <v>0.99999999999999989</v>
      </c>
      <c r="BR8" s="50">
        <f>BR$2*BP8</f>
        <v>1372.3515062119604</v>
      </c>
      <c r="BS8" s="50">
        <f>SUM(BS3:BS7)</f>
        <v>0</v>
      </c>
      <c r="BT8" s="50">
        <f>BT$2*BQ8</f>
        <v>-13970.999999999998</v>
      </c>
      <c r="BU8" s="50">
        <f>SUM(BU3:BU7)</f>
        <v>0</v>
      </c>
      <c r="BV8" s="49">
        <f>SUM(BV3:BV7)</f>
        <v>-1376.9896368711977</v>
      </c>
      <c r="BW8" s="49">
        <f t="shared" ref="BW8:BZ8" si="82">SUM(BW3:BW7)</f>
        <v>1369.6432271207277</v>
      </c>
      <c r="BX8" s="49">
        <f t="shared" si="82"/>
        <v>-435.77345784741249</v>
      </c>
      <c r="BY8" s="49">
        <f t="shared" si="82"/>
        <v>-754.46655102922296</v>
      </c>
      <c r="BZ8" s="49">
        <f t="shared" si="82"/>
        <v>25580.10955631598</v>
      </c>
      <c r="CA8" s="49"/>
      <c r="CB8" s="49">
        <f>SUM(CB3:CB7)</f>
        <v>1143933.3901507996</v>
      </c>
      <c r="CC8" s="55">
        <f>SUM(CC3:CC7)</f>
        <v>0.80107833444096666</v>
      </c>
      <c r="CD8" s="55">
        <f>SUM(CD3:CD7)</f>
        <v>1</v>
      </c>
      <c r="CE8" s="50">
        <f>CE$2*CC8</f>
        <v>2467.8099278621862</v>
      </c>
      <c r="CF8" s="50">
        <f>SUM(CF3:CF7)</f>
        <v>0</v>
      </c>
      <c r="CG8" s="50">
        <f>CG$2*CD8</f>
        <v>0</v>
      </c>
      <c r="CH8" s="50">
        <f>SUM(CH3:CH7)</f>
        <v>0</v>
      </c>
      <c r="CI8" s="49">
        <f>SUM(CI3:CI7)</f>
        <v>-2468.5308983631835</v>
      </c>
      <c r="CJ8" s="49">
        <f t="shared" ref="CJ8:CM8" si="83">SUM(CJ3:CJ7)</f>
        <v>2484.6966591522014</v>
      </c>
      <c r="CK8" s="49">
        <f t="shared" si="83"/>
        <v>0</v>
      </c>
      <c r="CL8" s="49">
        <f t="shared" si="83"/>
        <v>-762.32216462071256</v>
      </c>
      <c r="CM8" s="49">
        <f t="shared" si="83"/>
        <v>5772.4583270147832</v>
      </c>
      <c r="CN8" s="49"/>
      <c r="CO8" s="49">
        <f>SUM(CO3:CO7)</f>
        <v>1151427.5020018448</v>
      </c>
      <c r="CP8" s="55">
        <f>SUM(CP3:CP7)</f>
        <v>0.80107833440445497</v>
      </c>
      <c r="CQ8" s="55">
        <f>SUM(CQ3:CQ7)</f>
        <v>1</v>
      </c>
      <c r="CR8" s="50">
        <f>CR$2*CP8</f>
        <v>1596.6692822182395</v>
      </c>
      <c r="CS8" s="50">
        <f>SUM(CS3:CS7)</f>
        <v>0</v>
      </c>
      <c r="CT8" s="50">
        <f>CT$2*CQ8</f>
        <v>0</v>
      </c>
      <c r="CU8" s="50">
        <f>SUM(CU3:CU7)</f>
        <v>0</v>
      </c>
      <c r="CV8" s="49">
        <f>SUM(CV3:CV7)</f>
        <v>-1606.6667398316072</v>
      </c>
      <c r="CW8" s="49">
        <f t="shared" ref="CW8:CZ8" si="84">SUM(CW3:CW7)</f>
        <v>1594.6345432488517</v>
      </c>
      <c r="CX8" s="49">
        <f t="shared" si="84"/>
        <v>2753.4424186649603</v>
      </c>
      <c r="CY8" s="49">
        <f t="shared" si="84"/>
        <v>-767.31288260930728</v>
      </c>
      <c r="CZ8" s="49">
        <f t="shared" si="84"/>
        <v>22581.420931293611</v>
      </c>
      <c r="DA8" s="49"/>
      <c r="DB8" s="49">
        <f>SUM(DB3:DB7)</f>
        <v>1177579.6895548298</v>
      </c>
      <c r="DC8" s="55">
        <f>SUM(DC3:DC7)</f>
        <v>0.80107833428068032</v>
      </c>
      <c r="DD8" s="55">
        <f>SUM(DD3:DD7)</f>
        <v>0.99999999999999989</v>
      </c>
      <c r="DE8" s="50">
        <f>DE$2*DC8</f>
        <v>2153.1864115796693</v>
      </c>
      <c r="DF8" s="50">
        <f>SUM(DF3:DF7)</f>
        <v>0</v>
      </c>
      <c r="DG8" s="50">
        <f>DG$2*DD8</f>
        <v>0</v>
      </c>
      <c r="DH8" s="50">
        <f>SUM(DH3:DH7)</f>
        <v>0</v>
      </c>
      <c r="DI8" s="49">
        <f>SUM(DI3:DI7)</f>
        <v>-1365.1095786643646</v>
      </c>
      <c r="DJ8" s="49">
        <f t="shared" ref="DJ8:DM8" si="85">SUM(DJ3:DJ7)</f>
        <v>1366.7598000329831</v>
      </c>
      <c r="DK8" s="49">
        <f t="shared" si="85"/>
        <v>-1970.724799380559</v>
      </c>
      <c r="DL8" s="49">
        <f t="shared" si="85"/>
        <v>-784.73633626135438</v>
      </c>
      <c r="DM8" s="49">
        <f t="shared" si="85"/>
        <v>-48111.378891379361</v>
      </c>
      <c r="DN8" s="49"/>
      <c r="DO8" s="49">
        <f>SUM(DO3:DO7)</f>
        <v>1128867.6861607567</v>
      </c>
      <c r="DP8" s="55">
        <f>SUM(DP3:DP7)</f>
        <v>0.80107833451583443</v>
      </c>
      <c r="DQ8" s="55">
        <f>SUM(DQ3:DQ7)</f>
        <v>0.99999999999999989</v>
      </c>
      <c r="DR8" s="50">
        <f>DR$2*DP8</f>
        <v>3665.7184371777676</v>
      </c>
      <c r="DS8" s="50">
        <f>SUM(DS3:DS7)</f>
        <v>0</v>
      </c>
      <c r="DT8" s="50">
        <f>DT$2*DQ8</f>
        <v>0</v>
      </c>
      <c r="DU8" s="50">
        <f>SUM(DU3:DU7)</f>
        <v>0</v>
      </c>
      <c r="DV8" s="49">
        <f>SUM(DV3:DV7)</f>
        <v>-3666.4394076788326</v>
      </c>
      <c r="DW8" s="49">
        <f t="shared" ref="DW8:DZ8" si="86">SUM(DW3:DW7)</f>
        <v>3665.982793028159</v>
      </c>
      <c r="DX8" s="49">
        <f t="shared" si="86"/>
        <v>-657.12455780333892</v>
      </c>
      <c r="DY8" s="49">
        <f t="shared" si="86"/>
        <v>-952.54622600608843</v>
      </c>
      <c r="DZ8" s="49">
        <f t="shared" si="86"/>
        <v>50645.06150504238</v>
      </c>
      <c r="EA8" s="49"/>
      <c r="EB8" s="49">
        <f>SUM(EB3:EB7)</f>
        <v>1181568.3387045166</v>
      </c>
      <c r="EC8" s="55">
        <f>SUM(EC3:EC7)</f>
        <v>0.80107833426228425</v>
      </c>
      <c r="ED8" s="55">
        <f>SUM(ED3:ED7)</f>
        <v>1</v>
      </c>
      <c r="EE8" s="50">
        <f>EE$2*EC8</f>
        <v>1579.7264751652247</v>
      </c>
      <c r="EF8" s="50">
        <f>SUM(EF3:EF7)</f>
        <v>0</v>
      </c>
      <c r="EG8" s="50">
        <f>EG$2*ED8</f>
        <v>-13971</v>
      </c>
      <c r="EH8" s="50">
        <f>SUM(EH3:EH7)</f>
        <v>0</v>
      </c>
      <c r="EI8" s="49">
        <f>SUM(EI3:EI7)</f>
        <v>-1589.7239327768177</v>
      </c>
      <c r="EJ8" s="49">
        <f t="shared" ref="EJ8:EM8" si="87">SUM(EJ3:EJ7)</f>
        <v>1590.2766768274587</v>
      </c>
      <c r="EK8" s="49">
        <f t="shared" si="87"/>
        <v>-597.80470694322958</v>
      </c>
      <c r="EL8" s="49">
        <f t="shared" si="87"/>
        <v>-787.3959163130844</v>
      </c>
      <c r="EM8" s="49">
        <f t="shared" si="87"/>
        <v>2267.396149645997</v>
      </c>
      <c r="EN8" s="49">
        <f>SUM(EN3:EN7)</f>
        <v>1170059.8134501225</v>
      </c>
    </row>
    <row r="9" spans="1:144" x14ac:dyDescent="0.45">
      <c r="A9" s="1" t="s">
        <v>32</v>
      </c>
      <c r="B9" s="64">
        <v>-0.01</v>
      </c>
      <c r="C9" s="54"/>
      <c r="D9" s="52"/>
      <c r="E9" s="48"/>
      <c r="F9" s="48"/>
      <c r="G9" s="48"/>
      <c r="H9" s="10"/>
      <c r="I9" s="10"/>
      <c r="J9" s="10"/>
      <c r="K9" s="10"/>
      <c r="L9" s="10"/>
      <c r="M9" s="10"/>
      <c r="N9" s="10"/>
      <c r="O9" s="10">
        <f>B9+SUM(E9:M9)</f>
        <v>-0.01</v>
      </c>
      <c r="P9" s="54"/>
      <c r="Q9" s="52"/>
      <c r="R9" s="48"/>
      <c r="S9" s="48"/>
      <c r="T9" s="48"/>
      <c r="U9" s="10"/>
      <c r="V9" s="10"/>
      <c r="W9" s="10"/>
      <c r="X9" s="10"/>
      <c r="Y9" s="10"/>
      <c r="Z9" s="10"/>
      <c r="AA9" s="10"/>
      <c r="AB9" s="10">
        <f>O9+SUM(R9:Z9)</f>
        <v>-0.01</v>
      </c>
      <c r="AC9" s="54"/>
      <c r="AD9" s="52"/>
      <c r="AE9" s="48"/>
      <c r="AF9" s="48"/>
      <c r="AG9" s="48"/>
      <c r="AH9" s="10"/>
      <c r="AI9" s="10"/>
      <c r="AJ9" s="10"/>
      <c r="AK9" s="10"/>
      <c r="AL9" s="10"/>
      <c r="AM9" s="10"/>
      <c r="AN9" s="10"/>
      <c r="AO9" s="10">
        <f>AB9+SUM(AE9:AM9)</f>
        <v>-0.01</v>
      </c>
      <c r="AP9" s="54"/>
      <c r="AQ9" s="52"/>
      <c r="AR9" s="48"/>
      <c r="AS9" s="48"/>
      <c r="AT9" s="48"/>
      <c r="AU9" s="10"/>
      <c r="AV9" s="10"/>
      <c r="AW9" s="10"/>
      <c r="AX9" s="10"/>
      <c r="AY9" s="10"/>
      <c r="AZ9" s="10"/>
      <c r="BA9" s="10"/>
      <c r="BB9" s="10">
        <f>AO9+SUM(AR9:AZ9)</f>
        <v>-0.01</v>
      </c>
      <c r="BC9" s="54"/>
      <c r="BD9" s="52"/>
      <c r="BE9" s="48"/>
      <c r="BF9" s="48"/>
      <c r="BG9" s="48"/>
      <c r="BH9" s="10"/>
      <c r="BI9" s="10"/>
      <c r="BJ9" s="10"/>
      <c r="BK9" s="10"/>
      <c r="BL9" s="10"/>
      <c r="BM9" s="10"/>
      <c r="BN9" s="10"/>
      <c r="BO9" s="10">
        <f>BB9+SUM(BE9:BM9)</f>
        <v>-0.01</v>
      </c>
      <c r="BP9" s="54"/>
      <c r="BQ9" s="52"/>
      <c r="BR9" s="48"/>
      <c r="BS9" s="48"/>
      <c r="BT9" s="48"/>
      <c r="BU9" s="10"/>
      <c r="BV9" s="10"/>
      <c r="BW9" s="10"/>
      <c r="BX9" s="10"/>
      <c r="BY9" s="10"/>
      <c r="BZ9" s="10"/>
      <c r="CA9" s="10"/>
      <c r="CB9" s="10">
        <f>BO9+SUM(BR9:BZ9)</f>
        <v>-0.01</v>
      </c>
      <c r="CC9" s="54"/>
      <c r="CD9" s="52"/>
      <c r="CE9" s="48"/>
      <c r="CF9" s="48"/>
      <c r="CG9" s="48"/>
      <c r="CH9" s="10"/>
      <c r="CI9" s="10"/>
      <c r="CJ9" s="10"/>
      <c r="CK9" s="10"/>
      <c r="CL9" s="10"/>
      <c r="CM9" s="10"/>
      <c r="CN9" s="10"/>
      <c r="CO9" s="10">
        <f>CB9+SUM(CE9:CM9)</f>
        <v>-0.01</v>
      </c>
      <c r="CP9" s="54"/>
      <c r="CQ9" s="52"/>
      <c r="CR9" s="48"/>
      <c r="CS9" s="48"/>
      <c r="CT9" s="48"/>
      <c r="CU9" s="10"/>
      <c r="CV9" s="10"/>
      <c r="CW9" s="10"/>
      <c r="CX9" s="10"/>
      <c r="CY9" s="10"/>
      <c r="CZ9" s="10"/>
      <c r="DA9" s="10"/>
      <c r="DB9" s="10">
        <f>CO9+SUM(CR9:CZ9)</f>
        <v>-0.01</v>
      </c>
      <c r="DC9" s="54"/>
      <c r="DD9" s="52"/>
      <c r="DE9" s="48"/>
      <c r="DF9" s="48"/>
      <c r="DG9" s="48"/>
      <c r="DH9" s="10"/>
      <c r="DI9" s="10"/>
      <c r="DJ9" s="10"/>
      <c r="DK9" s="10"/>
      <c r="DL9" s="10"/>
      <c r="DM9" s="10"/>
      <c r="DN9" s="10"/>
      <c r="DO9" s="10">
        <f>DB9+SUM(DE9:DM9)</f>
        <v>-0.01</v>
      </c>
      <c r="DP9" s="54"/>
      <c r="DQ9" s="52"/>
      <c r="DR9" s="48"/>
      <c r="DS9" s="48"/>
      <c r="DT9" s="48"/>
      <c r="DU9" s="10"/>
      <c r="DV9" s="10"/>
      <c r="DW9" s="10"/>
      <c r="DX9" s="10"/>
      <c r="DY9" s="10"/>
      <c r="DZ9" s="10"/>
      <c r="EA9" s="10"/>
      <c r="EB9" s="10">
        <f>DO9+SUM(DR9:DZ9)</f>
        <v>-0.01</v>
      </c>
      <c r="EC9" s="54"/>
      <c r="ED9" s="52"/>
      <c r="EE9" s="48"/>
      <c r="EF9" s="48"/>
      <c r="EG9" s="48"/>
      <c r="EH9" s="10"/>
      <c r="EI9" s="10"/>
      <c r="EJ9" s="10"/>
      <c r="EK9" s="10"/>
      <c r="EL9" s="10"/>
      <c r="EM9" s="10"/>
      <c r="EN9" s="10">
        <f>EB9+SUM(EE9:EM9)</f>
        <v>-0.01</v>
      </c>
    </row>
    <row r="10" spans="1:144" x14ac:dyDescent="0.45">
      <c r="A10" s="45" t="s">
        <v>33</v>
      </c>
      <c r="B10" s="64">
        <v>207891.51590530772</v>
      </c>
      <c r="C10" s="56">
        <f>B10/B13</f>
        <v>0.14356580557279963</v>
      </c>
      <c r="D10" s="53"/>
      <c r="E10" s="50">
        <f>E$2*C10</f>
        <v>426.69336640097356</v>
      </c>
      <c r="F10" s="50"/>
      <c r="G10" s="50"/>
      <c r="H10" s="49"/>
      <c r="I10" s="49">
        <f>I$2*C10</f>
        <v>-426.78668417459585</v>
      </c>
      <c r="J10" s="49">
        <f>J$2*C10</f>
        <v>419.71319693402398</v>
      </c>
      <c r="K10" s="49">
        <f t="shared" ref="K10:K11" si="88">K$2*C10</f>
        <v>-7.1883398850300777</v>
      </c>
      <c r="L10" s="49">
        <f t="shared" ref="L10:L11" si="89">L$2*C10</f>
        <v>-138.5381310616402</v>
      </c>
      <c r="M10" s="49">
        <f>M$2*C10</f>
        <v>-348.1585637784849</v>
      </c>
      <c r="N10" s="49"/>
      <c r="O10" s="49">
        <f>B10+SUM(E10:M10)</f>
        <v>207817.25074974296</v>
      </c>
      <c r="P10" s="56">
        <f>O10/O13</f>
        <v>0.14356580557315393</v>
      </c>
      <c r="Q10" s="53"/>
      <c r="R10" s="50">
        <f>R$2*P10</f>
        <v>646.07340258225167</v>
      </c>
      <c r="S10" s="50"/>
      <c r="T10" s="50"/>
      <c r="U10" s="49"/>
      <c r="V10" s="49">
        <f>V$2*P10</f>
        <v>-303.98910803670759</v>
      </c>
      <c r="W10" s="49">
        <f>W$2*P10</f>
        <v>303.72638261250876</v>
      </c>
      <c r="X10" s="49">
        <f t="shared" ref="X10:X11" si="90">X$2*P10</f>
        <v>3.1498337742749976</v>
      </c>
      <c r="Y10" s="49">
        <f t="shared" ref="Y10:Y11" si="91">Y$2*P10</f>
        <v>-138.4893186880872</v>
      </c>
      <c r="Z10" s="49">
        <f>Z$2*P10</f>
        <v>-10055.334665763143</v>
      </c>
      <c r="AA10" s="49"/>
      <c r="AB10" s="49">
        <f>O10+SUM(R10:Z10)</f>
        <v>198272.38727622406</v>
      </c>
      <c r="AC10" s="56">
        <f>AB10/AB13</f>
        <v>0.14356580562089893</v>
      </c>
      <c r="AD10" s="53"/>
      <c r="AE10" s="50">
        <f>AE$2*AC10</f>
        <v>244.26142602534125</v>
      </c>
      <c r="AF10" s="50"/>
      <c r="AG10" s="50"/>
      <c r="AH10" s="49"/>
      <c r="AI10" s="49">
        <f>AI$2*AC10</f>
        <v>-245.08262243349276</v>
      </c>
      <c r="AJ10" s="49">
        <f>AJ$2*AC10</f>
        <v>244.68638080997908</v>
      </c>
      <c r="AK10" s="49">
        <f t="shared" ref="AK10:AK11" si="92">AK$2*AC10</f>
        <v>2.5698279206140908</v>
      </c>
      <c r="AL10" s="49">
        <f t="shared" ref="AL10:AL11" si="93">AL$2*AC10</f>
        <v>-132.12935354513812</v>
      </c>
      <c r="AM10" s="49">
        <f>AM$2*AC10</f>
        <v>2218.8167041612742</v>
      </c>
      <c r="AN10" s="49"/>
      <c r="AO10" s="49">
        <f>AB10+SUM(AE10:AM10)</f>
        <v>200605.50963916263</v>
      </c>
      <c r="AP10" s="56">
        <f>AO10/AO13</f>
        <v>0.14356580560880869</v>
      </c>
      <c r="AQ10" s="53"/>
      <c r="AR10" s="50">
        <f>AR$2*AP10</f>
        <v>1146.9658845635017</v>
      </c>
      <c r="AS10" s="50"/>
      <c r="AT10" s="50"/>
      <c r="AU10" s="49"/>
      <c r="AV10" s="49">
        <f>AV$2*AP10</f>
        <v>-1147.0950937885495</v>
      </c>
      <c r="AW10" s="49">
        <f>AW$2*AP10</f>
        <v>1218.1228404554518</v>
      </c>
      <c r="AX10" s="49">
        <f t="shared" ref="AX10:AX11" si="94">AX$2*AP10</f>
        <v>1324.0858902592013</v>
      </c>
      <c r="AY10" s="49">
        <f t="shared" ref="AY10:AY11" si="95">AY$2*AP10</f>
        <v>-133.68417120875438</v>
      </c>
      <c r="AZ10" s="49">
        <f>AZ$2*AP10</f>
        <v>-12605.482588025221</v>
      </c>
      <c r="BA10" s="49"/>
      <c r="BB10" s="49">
        <f>AO10+SUM(AR10:AZ10)</f>
        <v>190408.42240141827</v>
      </c>
      <c r="BC10" s="56">
        <f>BB10/BB13</f>
        <v>0.14356580566383234</v>
      </c>
      <c r="BD10" s="53"/>
      <c r="BE10" s="50">
        <f>BE$2*BC10</f>
        <v>358.53837174874161</v>
      </c>
      <c r="BF10" s="50"/>
      <c r="BG10" s="50"/>
      <c r="BH10" s="49"/>
      <c r="BI10" s="49">
        <f>BI$2*BC10</f>
        <v>-360.33007300342626</v>
      </c>
      <c r="BJ10" s="49">
        <f>BJ$2*BC10</f>
        <v>289.91248098337309</v>
      </c>
      <c r="BK10" s="49">
        <f t="shared" ref="BK10:BK11" si="96">BK$2*BC10</f>
        <v>0</v>
      </c>
      <c r="BL10" s="49">
        <f t="shared" ref="BL10:BL11" si="97">BL$2*BC10</f>
        <v>-126.88776601986494</v>
      </c>
      <c r="BM10" s="49">
        <f>BM$2*BC10</f>
        <v>9881.1692506312284</v>
      </c>
      <c r="BN10" s="49"/>
      <c r="BO10" s="49">
        <f>BB10+SUM(BE10:BM10)</f>
        <v>200450.82466575832</v>
      </c>
      <c r="BP10" s="56">
        <f>BO10/BO13</f>
        <v>0.14356580560960155</v>
      </c>
      <c r="BQ10" s="53"/>
      <c r="BR10" s="50">
        <f>BR$2*BP10</f>
        <v>242.97938336202625</v>
      </c>
      <c r="BS10" s="50"/>
      <c r="BT10" s="50"/>
      <c r="BU10" s="49"/>
      <c r="BV10" s="49">
        <f>BV$2*BP10</f>
        <v>-243.80057977011319</v>
      </c>
      <c r="BW10" s="49">
        <f>BW$2*BP10</f>
        <v>242.49987357129015</v>
      </c>
      <c r="BX10" s="49">
        <f t="shared" ref="BX10:BX11" si="98">BX$2*BP10</f>
        <v>-77.155135250712064</v>
      </c>
      <c r="BY10" s="49">
        <f t="shared" ref="BY10:BY11" si="99">BY$2*BP10</f>
        <v>-133.58080382945377</v>
      </c>
      <c r="BZ10" s="49">
        <f>BZ$2*BP10</f>
        <v>4529.0431920630344</v>
      </c>
      <c r="CA10" s="49"/>
      <c r="CB10" s="49">
        <f>BO10+SUM(BR10:BZ10)</f>
        <v>205010.81059590439</v>
      </c>
      <c r="CC10" s="56">
        <f>CB10/CB13</f>
        <v>0.14356580558673077</v>
      </c>
      <c r="CD10" s="53"/>
      <c r="CE10" s="50">
        <f>CE$2*CC10</f>
        <v>442.27025634853868</v>
      </c>
      <c r="CF10" s="50"/>
      <c r="CG10" s="50"/>
      <c r="CH10" s="49"/>
      <c r="CI10" s="49">
        <f>CI$2*CC10</f>
        <v>-442.39946557356677</v>
      </c>
      <c r="CJ10" s="49">
        <f>CJ$2*CC10</f>
        <v>445.29662353030693</v>
      </c>
      <c r="CK10" s="49">
        <f t="shared" ref="CK10:CK11" si="100">CK$2*CC10</f>
        <v>0</v>
      </c>
      <c r="CL10" s="49">
        <f t="shared" ref="CL10:CL11" si="101">CL$2*CC10</f>
        <v>-136.62009191244474</v>
      </c>
      <c r="CM10" s="49">
        <f>CM$2*CC10</f>
        <v>1034.5150958451998</v>
      </c>
      <c r="CN10" s="49"/>
      <c r="CO10" s="49">
        <f>CB10+SUM(CE10:CM10)</f>
        <v>206353.87301414242</v>
      </c>
      <c r="CP10" s="56">
        <f>CO10/CO13</f>
        <v>0.14356580558018731</v>
      </c>
      <c r="CQ10" s="53"/>
      <c r="CR10" s="50">
        <f>CR$2*CP10</f>
        <v>286.14818539215037</v>
      </c>
      <c r="CS10" s="50"/>
      <c r="CT10" s="50"/>
      <c r="CU10" s="49"/>
      <c r="CV10" s="49">
        <f>CV$2*CP10</f>
        <v>-287.93988664579109</v>
      </c>
      <c r="CW10" s="49">
        <f>CW$2*CP10</f>
        <v>285.78352824597664</v>
      </c>
      <c r="CX10" s="49">
        <f t="shared" ref="CX10:CX11" si="102">CX$2*CP10</f>
        <v>493.46007996605243</v>
      </c>
      <c r="CY10" s="49">
        <f t="shared" ref="CY10:CY11" si="103">CY$2*CP10</f>
        <v>-137.5145068749824</v>
      </c>
      <c r="CZ10" s="49">
        <f>CZ$2*CP10</f>
        <v>4046.9449090226722</v>
      </c>
      <c r="DA10" s="49"/>
      <c r="DB10" s="49">
        <f>CO10+SUM(CR10:CZ10)</f>
        <v>211040.75532324851</v>
      </c>
      <c r="DC10" s="56">
        <f>DB10/DB13</f>
        <v>0.14356580555800497</v>
      </c>
      <c r="DD10" s="53"/>
      <c r="DE10" s="50">
        <f>DE$2*DC10</f>
        <v>385.88478612713919</v>
      </c>
      <c r="DF10" s="50"/>
      <c r="DG10" s="50"/>
      <c r="DH10" s="49"/>
      <c r="DI10" s="49">
        <f>DI$2*DC10</f>
        <v>-244.64905359334068</v>
      </c>
      <c r="DJ10" s="49">
        <f>DJ$2*DC10</f>
        <v>244.94479915279018</v>
      </c>
      <c r="DK10" s="49">
        <f t="shared" ref="DK10:DK11" si="104">DK$2*DC10</f>
        <v>-353.18480259519248</v>
      </c>
      <c r="DL10" s="49">
        <f t="shared" ref="DL10:DL11" si="105">DL$2*DC10</f>
        <v>-140.63706312462168</v>
      </c>
      <c r="DM10" s="49">
        <f>DM$2*DC10</f>
        <v>-8622.3139129701631</v>
      </c>
      <c r="DN10" s="49"/>
      <c r="DO10" s="49">
        <f>DB10+SUM(DE10:DM10)</f>
        <v>202310.80007624513</v>
      </c>
      <c r="DP10" s="56">
        <f>DO10/DO13</f>
        <v>0.14356580560014828</v>
      </c>
      <c r="DQ10" s="53"/>
      <c r="DR10" s="50">
        <f>DR$2*DP10</f>
        <v>656.95425511016651</v>
      </c>
      <c r="DS10" s="50"/>
      <c r="DT10" s="50"/>
      <c r="DU10" s="49"/>
      <c r="DV10" s="49">
        <f>DV$2*DP10</f>
        <v>-657.08346433520671</v>
      </c>
      <c r="DW10" s="49">
        <f>DW$2*DP10</f>
        <v>657.00163182601466</v>
      </c>
      <c r="DX10" s="49">
        <f t="shared" ref="DX10:DX11" si="106">DX$2*DP10</f>
        <v>-117.76703033380163</v>
      </c>
      <c r="DY10" s="49">
        <f t="shared" ref="DY10:DY11" si="107">DY$2*DP10</f>
        <v>-170.71122812302431</v>
      </c>
      <c r="DZ10" s="49">
        <f>DZ$2*DP10</f>
        <v>9076.3895880855907</v>
      </c>
      <c r="EA10" s="49"/>
      <c r="EB10" s="49">
        <f>DO10+SUM(DR10:DZ10)</f>
        <v>211755.58382847486</v>
      </c>
      <c r="EC10" s="56">
        <f>EB10/EB13</f>
        <v>0.1435658055547081</v>
      </c>
      <c r="ED10" s="53"/>
      <c r="EE10" s="50">
        <f>EE$2*EC10</f>
        <v>283.11176855388436</v>
      </c>
      <c r="EF10" s="50"/>
      <c r="EG10" s="50"/>
      <c r="EH10" s="49"/>
      <c r="EI10" s="49">
        <f>EI$2*EC10</f>
        <v>-284.90346980720716</v>
      </c>
      <c r="EJ10" s="49">
        <f>EJ$2*EC10</f>
        <v>285.0025302130399</v>
      </c>
      <c r="EK10" s="49">
        <f t="shared" ref="EK10:EK11" si="108">EK$2*EC10</f>
        <v>-107.13598239520093</v>
      </c>
      <c r="EL10" s="49">
        <f t="shared" ref="EL10:EL11" si="109">EL$2*EC10</f>
        <v>-141.11370159583367</v>
      </c>
      <c r="EM10" s="49">
        <f>EM$2*EC10</f>
        <v>406.35296301621241</v>
      </c>
      <c r="EN10" s="49">
        <f>EB10+SUM(EE10:EM10)</f>
        <v>212196.89793645975</v>
      </c>
    </row>
    <row r="11" spans="1:144" x14ac:dyDescent="0.45">
      <c r="A11" s="45" t="s">
        <v>34</v>
      </c>
      <c r="B11" s="64">
        <v>51512.727531298944</v>
      </c>
      <c r="C11" s="56">
        <f>B11/B13</f>
        <v>3.5573679825643384E-2</v>
      </c>
      <c r="D11" s="53"/>
      <c r="E11" s="50">
        <f>E$2*C11</f>
        <v>105.72888954659297</v>
      </c>
      <c r="F11" s="50"/>
      <c r="G11" s="50"/>
      <c r="H11" s="49"/>
      <c r="I11" s="49">
        <f>I$2*C11</f>
        <v>-105.75201243847964</v>
      </c>
      <c r="J11" s="49">
        <f>J$2*C11</f>
        <v>103.99929723347017</v>
      </c>
      <c r="K11" s="49">
        <f t="shared" si="88"/>
        <v>-1.7811741488699642</v>
      </c>
      <c r="L11" s="49">
        <f t="shared" si="89"/>
        <v>-34.327889558149352</v>
      </c>
      <c r="M11" s="49">
        <f>M$2*C11</f>
        <v>-86.269019471571255</v>
      </c>
      <c r="N11" s="49"/>
      <c r="O11" s="49">
        <f>B11+SUM(E11:M11)</f>
        <v>51494.32562246194</v>
      </c>
      <c r="P11" s="56">
        <f>O11/O13</f>
        <v>3.5573679825731182E-2</v>
      </c>
      <c r="Q11" s="53"/>
      <c r="R11" s="50">
        <f>R$2*P11</f>
        <v>160.08831821495721</v>
      </c>
      <c r="S11" s="50"/>
      <c r="T11" s="50"/>
      <c r="U11" s="49"/>
      <c r="V11" s="49">
        <f>V$2*P11</f>
        <v>-75.324421136599724</v>
      </c>
      <c r="W11" s="49">
        <f>W$2*P11</f>
        <v>75.259321302518643</v>
      </c>
      <c r="X11" s="49">
        <f t="shared" si="90"/>
        <v>0.78048653537654222</v>
      </c>
      <c r="Y11" s="49">
        <f t="shared" si="91"/>
        <v>-34.315794507093329</v>
      </c>
      <c r="Z11" s="49">
        <f>Z$2*P11</f>
        <v>-2491.5769776262291</v>
      </c>
      <c r="AA11" s="49"/>
      <c r="AB11" s="49">
        <f>O11+SUM(R11:Z11)</f>
        <v>49129.236555244868</v>
      </c>
      <c r="AC11" s="56">
        <f>AB11/AB13</f>
        <v>3.5573679837561753E-2</v>
      </c>
      <c r="AD11" s="53"/>
      <c r="AE11" s="50">
        <f>AE$2*AC11</f>
        <v>60.524703138829196</v>
      </c>
      <c r="AF11" s="50"/>
      <c r="AG11" s="50">
        <v>13971</v>
      </c>
      <c r="AH11" s="49"/>
      <c r="AI11" s="49">
        <f>AI$2*AC11</f>
        <v>-60.728184587500039</v>
      </c>
      <c r="AJ11" s="49">
        <f>AJ$2*AC11</f>
        <v>60.63000123114837</v>
      </c>
      <c r="AK11" s="49">
        <f t="shared" si="92"/>
        <v>0.63676886909235531</v>
      </c>
      <c r="AL11" s="49">
        <f t="shared" si="93"/>
        <v>-32.739880501701585</v>
      </c>
      <c r="AM11" s="49">
        <f>AM$2*AC11</f>
        <v>549.79300057350872</v>
      </c>
      <c r="AN11" s="49"/>
      <c r="AO11" s="49">
        <f>AB11+SUM(AE11:AM11)</f>
        <v>63678.352963968246</v>
      </c>
      <c r="AP11" s="56">
        <f>AO11/AO13</f>
        <v>4.5572198189164019E-2</v>
      </c>
      <c r="AQ11" s="53"/>
      <c r="AR11" s="50">
        <f>AR$2*AP11</f>
        <v>364.08221571899594</v>
      </c>
      <c r="AS11" s="50"/>
      <c r="AT11" s="50"/>
      <c r="AU11" s="49"/>
      <c r="AV11" s="49">
        <f>AV$2*AP11</f>
        <v>-364.12323069736618</v>
      </c>
      <c r="AW11" s="49">
        <f>AW$2*AP11</f>
        <v>386.66962002947321</v>
      </c>
      <c r="AX11" s="49">
        <f t="shared" si="94"/>
        <v>420.30554806893139</v>
      </c>
      <c r="AY11" s="49">
        <f t="shared" si="95"/>
        <v>-42.435463787803855</v>
      </c>
      <c r="AZ11" s="49">
        <f>AZ$2*AP11</f>
        <v>-4001.3675146074947</v>
      </c>
      <c r="BA11" s="49"/>
      <c r="BB11" s="49">
        <f>AO11+SUM(AR11:AZ11)</f>
        <v>60441.484138692984</v>
      </c>
      <c r="BC11" s="56">
        <f>BB11/BB13</f>
        <v>4.5572198206630214E-2</v>
      </c>
      <c r="BD11" s="53"/>
      <c r="BE11" s="50">
        <f>BE$2*BC11</f>
        <v>113.81109635727417</v>
      </c>
      <c r="BF11" s="50"/>
      <c r="BG11" s="50"/>
      <c r="BH11" s="49"/>
      <c r="BI11" s="49">
        <f>BI$2*BC11</f>
        <v>-114.37983739089292</v>
      </c>
      <c r="BJ11" s="49">
        <f>BJ$2*BC11</f>
        <v>92.027129892522851</v>
      </c>
      <c r="BK11" s="49">
        <f t="shared" si="96"/>
        <v>0</v>
      </c>
      <c r="BL11" s="49">
        <f t="shared" si="97"/>
        <v>-40.278075940965984</v>
      </c>
      <c r="BM11" s="49">
        <f>BM$2*BC11</f>
        <v>3136.586748640168</v>
      </c>
      <c r="BN11" s="49"/>
      <c r="BO11" s="49">
        <f>BB11+SUM(BE11:BM11)</f>
        <v>63629.251200251092</v>
      </c>
      <c r="BP11" s="56">
        <f>BO11/BO13</f>
        <v>4.55721981894157E-2</v>
      </c>
      <c r="BQ11" s="53"/>
      <c r="BR11" s="50">
        <f>BR$2*BP11</f>
        <v>77.129122547658497</v>
      </c>
      <c r="BS11" s="50"/>
      <c r="BT11" s="50">
        <v>13971</v>
      </c>
      <c r="BU11" s="49"/>
      <c r="BV11" s="49">
        <f>BV$2*BP11</f>
        <v>-77.389795521301963</v>
      </c>
      <c r="BW11" s="49">
        <f>BW$2*BP11</f>
        <v>76.976911405705835</v>
      </c>
      <c r="BX11" s="49">
        <f t="shared" si="98"/>
        <v>-24.491410750955783</v>
      </c>
      <c r="BY11" s="49">
        <f t="shared" si="99"/>
        <v>-42.40265180534184</v>
      </c>
      <c r="BZ11" s="49">
        <f>BZ$2*BP11</f>
        <v>1437.6574775638412</v>
      </c>
      <c r="CA11" s="49"/>
      <c r="CB11" s="49">
        <f>BO11+SUM(BR11:BZ11)</f>
        <v>79047.730853690693</v>
      </c>
      <c r="CC11" s="56">
        <f>CB11/CB13</f>
        <v>5.5355866975143282E-2</v>
      </c>
      <c r="CD11" s="53"/>
      <c r="CE11" s="50">
        <f>CE$2*CC11</f>
        <v>170.52983736229615</v>
      </c>
      <c r="CF11" s="50"/>
      <c r="CG11" s="50"/>
      <c r="CH11" s="49"/>
      <c r="CI11" s="49">
        <f>CI$2*CC11</f>
        <v>-170.57965764257378</v>
      </c>
      <c r="CJ11" s="49">
        <f>CJ$2*CC11</f>
        <v>171.69673903813216</v>
      </c>
      <c r="CK11" s="49">
        <f t="shared" si="100"/>
        <v>0</v>
      </c>
      <c r="CL11" s="49">
        <f t="shared" si="101"/>
        <v>-52.677750130885848</v>
      </c>
      <c r="CM11" s="49">
        <f>CM$2*CC11</f>
        <v>398.88662760150595</v>
      </c>
      <c r="CN11" s="49"/>
      <c r="CO11" s="49">
        <f>CB11+SUM(CE11:CM11)</f>
        <v>79565.586649919162</v>
      </c>
      <c r="CP11" s="56">
        <f>CO11/CO13</f>
        <v>5.5355866972620259E-2</v>
      </c>
      <c r="CQ11" s="53"/>
      <c r="CR11" s="50">
        <f>CR$2*CP11</f>
        <v>110.33254625647807</v>
      </c>
      <c r="CS11" s="50"/>
      <c r="CT11" s="50"/>
      <c r="CU11" s="49"/>
      <c r="CV11" s="49">
        <f>CV$2*CP11</f>
        <v>-111.02338747629638</v>
      </c>
      <c r="CW11" s="49">
        <f>CW$2*CP11</f>
        <v>110.19194235436761</v>
      </c>
      <c r="CX11" s="49">
        <f t="shared" si="102"/>
        <v>190.26752528228118</v>
      </c>
      <c r="CY11" s="49">
        <f t="shared" si="103"/>
        <v>-53.022617179724314</v>
      </c>
      <c r="CZ11" s="49">
        <f>CZ$2*CP11</f>
        <v>1560.4143558004585</v>
      </c>
      <c r="DA11" s="49"/>
      <c r="DB11" s="49">
        <f>CO11+SUM(CR11:CZ11)</f>
        <v>81372.747014956723</v>
      </c>
      <c r="DC11" s="56">
        <f>DB11/DB13</f>
        <v>5.5355866964067225E-2</v>
      </c>
      <c r="DD11" s="53"/>
      <c r="DE11" s="50">
        <f>DE$2*DC11</f>
        <v>148.7888205780377</v>
      </c>
      <c r="DF11" s="50"/>
      <c r="DG11" s="50"/>
      <c r="DH11" s="49"/>
      <c r="DI11" s="49">
        <f>DI$2*DC11</f>
        <v>-94.331379334797319</v>
      </c>
      <c r="DJ11" s="49">
        <f>DJ$2*DC11</f>
        <v>94.445412420743295</v>
      </c>
      <c r="DK11" s="49">
        <f t="shared" si="104"/>
        <v>-136.18041475963216</v>
      </c>
      <c r="DL11" s="49">
        <f t="shared" si="105"/>
        <v>-54.226607278000259</v>
      </c>
      <c r="DM11" s="49">
        <f>DM$2*DC11</f>
        <v>-3324.5776042120297</v>
      </c>
      <c r="DN11" s="49"/>
      <c r="DO11" s="49">
        <f>DB11+SUM(DE11:DM11)</f>
        <v>78006.665242371047</v>
      </c>
      <c r="DP11" s="56">
        <f>DO11/DO13</f>
        <v>5.5355866980316776E-2</v>
      </c>
      <c r="DQ11" s="53"/>
      <c r="DR11" s="50">
        <f>DR$2*DP11</f>
        <v>253.30734018458995</v>
      </c>
      <c r="DS11" s="50"/>
      <c r="DT11" s="50"/>
      <c r="DU11" s="49"/>
      <c r="DV11" s="49">
        <f>DV$2*DP11</f>
        <v>-253.35716046487224</v>
      </c>
      <c r="DW11" s="49">
        <f>DW$2*DP11</f>
        <v>253.32560762069349</v>
      </c>
      <c r="DX11" s="49">
        <f t="shared" si="106"/>
        <v>-45.40841768395385</v>
      </c>
      <c r="DY11" s="49">
        <f t="shared" si="107"/>
        <v>-65.822554308955063</v>
      </c>
      <c r="DZ11" s="49">
        <f>DZ$2*DP11</f>
        <v>3499.6593555079749</v>
      </c>
      <c r="EA11" s="49"/>
      <c r="EB11" s="49">
        <f>DO11+SUM(DR11:DZ11)</f>
        <v>81648.369413226523</v>
      </c>
      <c r="EC11" s="56">
        <f>EB11/EB13</f>
        <v>5.5355866962796027E-2</v>
      </c>
      <c r="ED11" s="53"/>
      <c r="EE11" s="50">
        <f>EE$2*EC11</f>
        <v>109.16176965063377</v>
      </c>
      <c r="EF11" s="50"/>
      <c r="EG11" s="50">
        <v>13971</v>
      </c>
      <c r="EH11" s="49"/>
      <c r="EI11" s="49">
        <f>EI$2*EC11</f>
        <v>-109.85261087032946</v>
      </c>
      <c r="EJ11" s="49">
        <f>EJ$2*EC11</f>
        <v>109.8908064185338</v>
      </c>
      <c r="EK11" s="49">
        <f t="shared" si="108"/>
        <v>-41.309315720986532</v>
      </c>
      <c r="EL11" s="49">
        <f t="shared" si="109"/>
        <v>-54.410388755071466</v>
      </c>
      <c r="EM11" s="49">
        <f>EM$2*EC11</f>
        <v>156.68090652750675</v>
      </c>
      <c r="EN11" s="49">
        <f>EB11+SUM(EE11:EM11)</f>
        <v>95789.530580476814</v>
      </c>
    </row>
    <row r="12" spans="1:144" x14ac:dyDescent="0.45">
      <c r="A12" s="1"/>
      <c r="B12" s="64"/>
      <c r="C12" s="54"/>
      <c r="D12" s="52"/>
      <c r="E12" s="48"/>
      <c r="F12" s="48"/>
      <c r="G12" s="48"/>
      <c r="H12" s="10"/>
      <c r="I12" s="10"/>
      <c r="J12" s="10"/>
      <c r="K12" s="10"/>
      <c r="L12" s="10"/>
      <c r="M12" s="10"/>
      <c r="N12" s="10"/>
      <c r="O12" s="10"/>
      <c r="P12" s="54"/>
      <c r="Q12" s="52"/>
      <c r="R12" s="48"/>
      <c r="S12" s="48"/>
      <c r="T12" s="48"/>
      <c r="U12" s="10"/>
      <c r="V12" s="10"/>
      <c r="W12" s="10"/>
      <c r="X12" s="10"/>
      <c r="Y12" s="10"/>
      <c r="Z12" s="10"/>
      <c r="AA12" s="10"/>
      <c r="AB12" s="10"/>
      <c r="AC12" s="54"/>
      <c r="AD12" s="52"/>
      <c r="AE12" s="48"/>
      <c r="AF12" s="48"/>
      <c r="AG12" s="48"/>
      <c r="AH12" s="10"/>
      <c r="AI12" s="10"/>
      <c r="AJ12" s="10"/>
      <c r="AK12" s="10"/>
      <c r="AL12" s="10"/>
      <c r="AM12" s="10"/>
      <c r="AN12" s="10"/>
      <c r="AO12" s="10"/>
      <c r="AP12" s="54"/>
      <c r="AQ12" s="52"/>
      <c r="AR12" s="48"/>
      <c r="AS12" s="48"/>
      <c r="AT12" s="48"/>
      <c r="AU12" s="10"/>
      <c r="AV12" s="10"/>
      <c r="AW12" s="10"/>
      <c r="AX12" s="10"/>
      <c r="AY12" s="10"/>
      <c r="AZ12" s="10"/>
      <c r="BA12" s="10"/>
      <c r="BB12" s="10"/>
      <c r="BC12" s="54"/>
      <c r="BD12" s="52"/>
      <c r="BE12" s="48"/>
      <c r="BF12" s="48"/>
      <c r="BG12" s="48"/>
      <c r="BH12" s="10"/>
      <c r="BI12" s="10"/>
      <c r="BJ12" s="10"/>
      <c r="BK12" s="10"/>
      <c r="BL12" s="10"/>
      <c r="BM12" s="10"/>
      <c r="BN12" s="10"/>
      <c r="BO12" s="10"/>
      <c r="BP12" s="54"/>
      <c r="BQ12" s="52"/>
      <c r="BR12" s="48"/>
      <c r="BS12" s="48"/>
      <c r="BT12" s="48"/>
      <c r="BU12" s="10"/>
      <c r="BV12" s="10"/>
      <c r="BW12" s="10"/>
      <c r="BX12" s="10"/>
      <c r="BY12" s="10"/>
      <c r="BZ12" s="10"/>
      <c r="CA12" s="10"/>
      <c r="CB12" s="10"/>
      <c r="CC12" s="54"/>
      <c r="CD12" s="52"/>
      <c r="CE12" s="48"/>
      <c r="CF12" s="48"/>
      <c r="CG12" s="48"/>
      <c r="CH12" s="10"/>
      <c r="CI12" s="10"/>
      <c r="CJ12" s="10"/>
      <c r="CK12" s="10"/>
      <c r="CL12" s="10"/>
      <c r="CM12" s="10"/>
      <c r="CN12" s="10"/>
      <c r="CO12" s="10"/>
      <c r="CP12" s="54"/>
      <c r="CQ12" s="52"/>
      <c r="CR12" s="48"/>
      <c r="CS12" s="48"/>
      <c r="CT12" s="48"/>
      <c r="CU12" s="10"/>
      <c r="CV12" s="10"/>
      <c r="CW12" s="10"/>
      <c r="CX12" s="10"/>
      <c r="CY12" s="10"/>
      <c r="CZ12" s="10"/>
      <c r="DA12" s="10"/>
      <c r="DB12" s="10"/>
      <c r="DC12" s="54"/>
      <c r="DD12" s="52"/>
      <c r="DE12" s="48"/>
      <c r="DF12" s="48"/>
      <c r="DG12" s="48"/>
      <c r="DH12" s="10"/>
      <c r="DI12" s="10"/>
      <c r="DJ12" s="10"/>
      <c r="DK12" s="10"/>
      <c r="DL12" s="10"/>
      <c r="DM12" s="10"/>
      <c r="DN12" s="10"/>
      <c r="DO12" s="10"/>
      <c r="DP12" s="54"/>
      <c r="DQ12" s="52"/>
      <c r="DR12" s="48"/>
      <c r="DS12" s="48"/>
      <c r="DT12" s="48"/>
      <c r="DU12" s="10"/>
      <c r="DV12" s="10"/>
      <c r="DW12" s="10"/>
      <c r="DX12" s="10"/>
      <c r="DY12" s="10"/>
      <c r="DZ12" s="10"/>
      <c r="EA12" s="10"/>
      <c r="EB12" s="10"/>
      <c r="EC12" s="54"/>
      <c r="ED12" s="52"/>
      <c r="EE12" s="48"/>
      <c r="EF12" s="48"/>
      <c r="EG12" s="48"/>
      <c r="EH12" s="10"/>
      <c r="EI12" s="10"/>
      <c r="EJ12" s="10"/>
      <c r="EK12" s="10"/>
      <c r="EL12" s="10"/>
      <c r="EM12" s="10"/>
      <c r="EN12" s="10"/>
    </row>
    <row r="13" spans="1:144" x14ac:dyDescent="0.45">
      <c r="A13" s="45" t="s">
        <v>105</v>
      </c>
      <c r="B13" s="64">
        <v>1448057.3216990009</v>
      </c>
      <c r="C13" s="55">
        <f>SUM(C8:C11)</f>
        <v>1.0000000069058039</v>
      </c>
      <c r="D13" s="53">
        <f t="shared" ref="D13" si="110">SUM(D8:D11)</f>
        <v>1</v>
      </c>
      <c r="E13" s="50">
        <f>SUM(E8:E11)</f>
        <v>2972.1100205248094</v>
      </c>
      <c r="F13" s="50">
        <f t="shared" ref="F13:M13" si="111">SUM(F8:F11)</f>
        <v>0</v>
      </c>
      <c r="G13" s="50">
        <f t="shared" si="111"/>
        <v>0</v>
      </c>
      <c r="H13" s="50">
        <f t="shared" si="111"/>
        <v>0</v>
      </c>
      <c r="I13" s="49">
        <f t="shared" si="111"/>
        <v>-2972.7600205292983</v>
      </c>
      <c r="J13" s="49">
        <f t="shared" si="111"/>
        <v>2923.4900201890487</v>
      </c>
      <c r="K13" s="49">
        <f t="shared" si="111"/>
        <v>-50.0700003457736</v>
      </c>
      <c r="L13" s="49">
        <f t="shared" si="111"/>
        <v>-964.98000666396285</v>
      </c>
      <c r="M13" s="49">
        <f t="shared" si="111"/>
        <v>-2425.080016747127</v>
      </c>
      <c r="N13" s="49"/>
      <c r="O13" s="49">
        <f>SUM(O8:O11)</f>
        <v>1447540.0316954285</v>
      </c>
      <c r="P13" s="55">
        <f>SUM(P8:P11)</f>
        <v>1.0000000069082717</v>
      </c>
      <c r="Q13" s="53">
        <f t="shared" ref="Q13" si="112">SUM(Q8:Q11)</f>
        <v>1</v>
      </c>
      <c r="R13" s="50">
        <f>SUM(R8:R11)</f>
        <v>4500.1900310885358</v>
      </c>
      <c r="S13" s="50">
        <f t="shared" ref="S13:Z13" si="113">SUM(S8:S11)</f>
        <v>0</v>
      </c>
      <c r="T13" s="50">
        <f t="shared" si="113"/>
        <v>0</v>
      </c>
      <c r="U13" s="50">
        <f t="shared" si="113"/>
        <v>0</v>
      </c>
      <c r="V13" s="49">
        <f t="shared" si="113"/>
        <v>-2117.4200146277126</v>
      </c>
      <c r="W13" s="49">
        <f t="shared" si="113"/>
        <v>2115.5900146150711</v>
      </c>
      <c r="X13" s="49">
        <f t="shared" si="113"/>
        <v>21.940000151567489</v>
      </c>
      <c r="Y13" s="49">
        <f t="shared" si="113"/>
        <v>-964.64000666399534</v>
      </c>
      <c r="Z13" s="49">
        <f t="shared" si="113"/>
        <v>-70039.900483854668</v>
      </c>
      <c r="AA13" s="49"/>
      <c r="AB13" s="49">
        <f>SUM(AB8:AB11)</f>
        <v>1381055.7912361373</v>
      </c>
      <c r="AC13" s="55">
        <f>SUM(AC8:AC11)</f>
        <v>1.000000007240837</v>
      </c>
      <c r="AD13" s="53">
        <f t="shared" ref="AD13" si="114">SUM(AD8:AD11)</f>
        <v>0.99999999999999989</v>
      </c>
      <c r="AE13" s="50">
        <f>SUM(AE8:AE11)</f>
        <v>1701.3900123194881</v>
      </c>
      <c r="AF13" s="50">
        <f t="shared" ref="AF13:AM13" si="115">SUM(AF8:AF11)</f>
        <v>0</v>
      </c>
      <c r="AG13" s="50">
        <f t="shared" si="115"/>
        <v>0</v>
      </c>
      <c r="AH13" s="50">
        <f t="shared" si="115"/>
        <v>0</v>
      </c>
      <c r="AI13" s="49">
        <f t="shared" si="115"/>
        <v>-1707.1100123609053</v>
      </c>
      <c r="AJ13" s="49">
        <f t="shared" si="115"/>
        <v>1704.3500123409208</v>
      </c>
      <c r="AK13" s="49">
        <f t="shared" si="115"/>
        <v>17.900000129610984</v>
      </c>
      <c r="AL13" s="49">
        <f t="shared" si="115"/>
        <v>-920.3400066640321</v>
      </c>
      <c r="AM13" s="49">
        <f t="shared" si="115"/>
        <v>15455.050111907502</v>
      </c>
      <c r="AN13" s="49"/>
      <c r="AO13" s="49">
        <f>SUM(AO8:AO11)</f>
        <v>1397307.0313538099</v>
      </c>
      <c r="AP13" s="55">
        <f>SUM(AP8:AP11)</f>
        <v>1.0000000071566231</v>
      </c>
      <c r="AQ13" s="53">
        <f t="shared" ref="AQ13" si="116">SUM(AQ8:AQ11)</f>
        <v>0.99999999999999989</v>
      </c>
      <c r="AR13" s="50">
        <f>SUM(AR8:AR11)</f>
        <v>7989.1300571751926</v>
      </c>
      <c r="AS13" s="50">
        <f t="shared" ref="AS13:AZ13" si="117">SUM(AS8:AS11)</f>
        <v>0</v>
      </c>
      <c r="AT13" s="50">
        <f t="shared" si="117"/>
        <v>0</v>
      </c>
      <c r="AU13" s="50">
        <f t="shared" si="117"/>
        <v>0</v>
      </c>
      <c r="AV13" s="49">
        <f t="shared" si="117"/>
        <v>-7990.0300571816342</v>
      </c>
      <c r="AW13" s="49">
        <f t="shared" si="117"/>
        <v>8484.7700607223032</v>
      </c>
      <c r="AX13" s="49">
        <f t="shared" si="117"/>
        <v>9222.8500660044629</v>
      </c>
      <c r="AY13" s="49">
        <f t="shared" si="117"/>
        <v>-931.17000666403294</v>
      </c>
      <c r="AZ13" s="49">
        <f t="shared" si="117"/>
        <v>-87802.820628371715</v>
      </c>
      <c r="BA13" s="49"/>
      <c r="BB13" s="49">
        <f>SUM(BB8:BB11)</f>
        <v>1326279.7608454942</v>
      </c>
      <c r="BC13" s="55">
        <f>SUM(BC8:BC11)</f>
        <v>1.0000000075398874</v>
      </c>
      <c r="BD13" s="53">
        <f>SUM(BD8:BD11)</f>
        <v>1</v>
      </c>
      <c r="BE13" s="50">
        <f>SUM(BE8:BE11)</f>
        <v>2497.3800188299642</v>
      </c>
      <c r="BF13" s="50">
        <f t="shared" ref="BF13:BM13" si="118">SUM(BF8:BF11)</f>
        <v>0</v>
      </c>
      <c r="BG13" s="50">
        <f t="shared" si="118"/>
        <v>0</v>
      </c>
      <c r="BH13" s="50">
        <f t="shared" si="118"/>
        <v>0</v>
      </c>
      <c r="BI13" s="49">
        <f t="shared" si="118"/>
        <v>-2509.8600189240624</v>
      </c>
      <c r="BJ13" s="49">
        <f t="shared" si="118"/>
        <v>2019.370015225823</v>
      </c>
      <c r="BK13" s="49">
        <f t="shared" si="118"/>
        <v>0</v>
      </c>
      <c r="BL13" s="49">
        <f t="shared" si="118"/>
        <v>-883.83000666397879</v>
      </c>
      <c r="BM13" s="49">
        <f t="shared" si="118"/>
        <v>68826.760518946016</v>
      </c>
      <c r="BN13" s="49"/>
      <c r="BO13" s="49">
        <f>SUM(BO8:BO11)</f>
        <v>1396229.5813729083</v>
      </c>
      <c r="BP13" s="55">
        <f>SUM(BP8:BP11)</f>
        <v>1.0000000071621458</v>
      </c>
      <c r="BQ13" s="53">
        <f t="shared" ref="BQ13" si="119">SUM(BQ8:BQ11)</f>
        <v>0.99999999999999989</v>
      </c>
      <c r="BR13" s="50">
        <f>SUM(BR8:BR11)</f>
        <v>1692.4600121216451</v>
      </c>
      <c r="BS13" s="50">
        <f t="shared" ref="BS13:BZ13" si="120">SUM(BS8:BS11)</f>
        <v>0</v>
      </c>
      <c r="BT13" s="50">
        <f t="shared" si="120"/>
        <v>0</v>
      </c>
      <c r="BU13" s="50">
        <f t="shared" si="120"/>
        <v>0</v>
      </c>
      <c r="BV13" s="49">
        <f t="shared" si="120"/>
        <v>-1698.1800121626129</v>
      </c>
      <c r="BW13" s="49">
        <f t="shared" si="120"/>
        <v>1689.1200120977237</v>
      </c>
      <c r="BX13" s="49">
        <f t="shared" si="120"/>
        <v>-537.42000384908033</v>
      </c>
      <c r="BY13" s="49">
        <f t="shared" si="120"/>
        <v>-930.45000666401859</v>
      </c>
      <c r="BZ13" s="49">
        <f t="shared" si="120"/>
        <v>31546.810225942852</v>
      </c>
      <c r="CA13" s="49"/>
      <c r="CB13" s="49">
        <f>SUM(CB8:CB11)</f>
        <v>1427991.9216003949</v>
      </c>
      <c r="CC13" s="55">
        <f>SUM(CC8:CC11)</f>
        <v>1.0000000070028408</v>
      </c>
      <c r="CD13" s="53">
        <f t="shared" ref="CD13" si="121">SUM(CD8:CD11)</f>
        <v>1</v>
      </c>
      <c r="CE13" s="50">
        <f>SUM(CE8:CE11)</f>
        <v>3080.6100215730212</v>
      </c>
      <c r="CF13" s="50">
        <f t="shared" ref="CF13:CM13" si="122">SUM(CF8:CF11)</f>
        <v>0</v>
      </c>
      <c r="CG13" s="50">
        <f t="shared" si="122"/>
        <v>0</v>
      </c>
      <c r="CH13" s="50">
        <f t="shared" si="122"/>
        <v>0</v>
      </c>
      <c r="CI13" s="49">
        <f t="shared" si="122"/>
        <v>-3081.5100215793241</v>
      </c>
      <c r="CJ13" s="49">
        <f t="shared" si="122"/>
        <v>3101.6900217206407</v>
      </c>
      <c r="CK13" s="49">
        <f t="shared" si="122"/>
        <v>0</v>
      </c>
      <c r="CL13" s="49">
        <f t="shared" si="122"/>
        <v>-951.62000666404322</v>
      </c>
      <c r="CM13" s="49">
        <f t="shared" si="122"/>
        <v>7205.8600504614888</v>
      </c>
      <c r="CN13" s="49"/>
      <c r="CO13" s="49">
        <f>SUM(CO8:CO11)</f>
        <v>1437346.9516659065</v>
      </c>
      <c r="CP13" s="55">
        <f>SUM(CP8:CP11)</f>
        <v>1.0000000069572625</v>
      </c>
      <c r="CQ13" s="53">
        <f t="shared" ref="CQ13" si="123">SUM(CQ8:CQ11)</f>
        <v>1</v>
      </c>
      <c r="CR13" s="50">
        <f>SUM(CR8:CR11)</f>
        <v>1993.150013866868</v>
      </c>
      <c r="CS13" s="50">
        <f t="shared" ref="CS13:CZ13" si="124">SUM(CS8:CS11)</f>
        <v>0</v>
      </c>
      <c r="CT13" s="50">
        <f t="shared" si="124"/>
        <v>0</v>
      </c>
      <c r="CU13" s="50">
        <f t="shared" si="124"/>
        <v>0</v>
      </c>
      <c r="CV13" s="49">
        <f t="shared" si="124"/>
        <v>-2005.6300139536947</v>
      </c>
      <c r="CW13" s="49">
        <f t="shared" si="124"/>
        <v>1990.6100138491961</v>
      </c>
      <c r="CX13" s="49">
        <f t="shared" si="124"/>
        <v>3437.1700239132938</v>
      </c>
      <c r="CY13" s="49">
        <f t="shared" si="124"/>
        <v>-957.85000666401402</v>
      </c>
      <c r="CZ13" s="49">
        <f t="shared" si="124"/>
        <v>28188.780196116742</v>
      </c>
      <c r="DA13" s="49"/>
      <c r="DB13" s="49">
        <f>SUM(DB8:DB11)</f>
        <v>1469993.1818930351</v>
      </c>
      <c r="DC13" s="55">
        <f>SUM(DC8:DC11)</f>
        <v>1.0000000068027526</v>
      </c>
      <c r="DD13" s="53">
        <f t="shared" ref="DD13" si="125">SUM(DD8:DD11)</f>
        <v>0.99999999999999989</v>
      </c>
      <c r="DE13" s="50">
        <f>SUM(DE8:DE11)</f>
        <v>2687.8600182848463</v>
      </c>
      <c r="DF13" s="50">
        <f t="shared" ref="DF13:DM13" si="126">SUM(DF8:DF11)</f>
        <v>0</v>
      </c>
      <c r="DG13" s="50">
        <f t="shared" si="126"/>
        <v>0</v>
      </c>
      <c r="DH13" s="50">
        <f t="shared" si="126"/>
        <v>0</v>
      </c>
      <c r="DI13" s="49">
        <f t="shared" si="126"/>
        <v>-1704.0900115925026</v>
      </c>
      <c r="DJ13" s="49">
        <f t="shared" si="126"/>
        <v>1706.1500116065165</v>
      </c>
      <c r="DK13" s="49">
        <f t="shared" si="126"/>
        <v>-2460.0900167353839</v>
      </c>
      <c r="DL13" s="49">
        <f t="shared" si="126"/>
        <v>-979.60000666397639</v>
      </c>
      <c r="DM13" s="49">
        <f t="shared" si="126"/>
        <v>-60058.270408561555</v>
      </c>
      <c r="DN13" s="49"/>
      <c r="DO13" s="49">
        <f>SUM(DO8:DO11)</f>
        <v>1409185.141479373</v>
      </c>
      <c r="DP13" s="55">
        <f>SUM(DP8:DP11)</f>
        <v>1.0000000070962995</v>
      </c>
      <c r="DQ13" s="53">
        <f t="shared" ref="DQ13" si="127">SUM(DQ8:DQ11)</f>
        <v>0.99999999999999989</v>
      </c>
      <c r="DR13" s="50">
        <f>SUM(DR8:DR11)</f>
        <v>4575.9800324725238</v>
      </c>
      <c r="DS13" s="50">
        <f t="shared" ref="DS13:DZ13" si="128">SUM(DS8:DS11)</f>
        <v>0</v>
      </c>
      <c r="DT13" s="50">
        <f t="shared" si="128"/>
        <v>0</v>
      </c>
      <c r="DU13" s="50">
        <f t="shared" si="128"/>
        <v>0</v>
      </c>
      <c r="DV13" s="49">
        <f t="shared" si="128"/>
        <v>-4576.8800324789117</v>
      </c>
      <c r="DW13" s="49">
        <f t="shared" si="128"/>
        <v>4576.3100324748675</v>
      </c>
      <c r="DX13" s="49">
        <f t="shared" si="128"/>
        <v>-820.30000582109437</v>
      </c>
      <c r="DY13" s="49">
        <f t="shared" si="128"/>
        <v>-1189.0800084380678</v>
      </c>
      <c r="DZ13" s="49">
        <f t="shared" si="128"/>
        <v>63221.110448635947</v>
      </c>
      <c r="EA13" s="49"/>
      <c r="EB13" s="49">
        <f>SUM(EB8:EB11)</f>
        <v>1474972.2819462181</v>
      </c>
      <c r="EC13" s="55">
        <f>SUM(EC8:EC11)</f>
        <v>1.0000000067797883</v>
      </c>
      <c r="ED13" s="53">
        <f t="shared" ref="ED13" si="129">SUM(ED8:ED11)</f>
        <v>1</v>
      </c>
      <c r="EE13" s="50">
        <f>SUM(EE8:EE11)</f>
        <v>1972.0000133697426</v>
      </c>
      <c r="EF13" s="50">
        <f t="shared" ref="EF13:EM13" si="130">SUM(EF8:EF11)</f>
        <v>0</v>
      </c>
      <c r="EG13" s="50">
        <f t="shared" si="130"/>
        <v>0</v>
      </c>
      <c r="EH13" s="50">
        <f t="shared" si="130"/>
        <v>0</v>
      </c>
      <c r="EI13" s="49">
        <f t="shared" si="130"/>
        <v>-1984.4800134543543</v>
      </c>
      <c r="EJ13" s="49">
        <f t="shared" si="130"/>
        <v>1985.1700134590324</v>
      </c>
      <c r="EK13" s="49">
        <f t="shared" si="130"/>
        <v>-746.25000505941705</v>
      </c>
      <c r="EL13" s="49">
        <f t="shared" si="130"/>
        <v>-982.92000666398951</v>
      </c>
      <c r="EM13" s="49">
        <f t="shared" si="130"/>
        <v>2830.4300191897164</v>
      </c>
      <c r="EN13" s="49">
        <f>SUM(EN8:EN11)</f>
        <v>1478046.231967059</v>
      </c>
    </row>
    <row r="14" spans="1:144" x14ac:dyDescent="0.45">
      <c r="B14" s="64"/>
      <c r="D14" s="47"/>
      <c r="Q14" s="47"/>
      <c r="AD14" s="47"/>
      <c r="AQ14" s="47"/>
      <c r="BD14" s="47"/>
      <c r="BQ14" s="47"/>
      <c r="CD14" s="47"/>
      <c r="CQ14" s="47"/>
      <c r="DD14" s="47"/>
      <c r="DQ14" s="47"/>
      <c r="ED14" s="47"/>
    </row>
    <row r="15" spans="1:144" ht="15" customHeight="1" x14ac:dyDescent="0.45">
      <c r="B15" s="64"/>
      <c r="D15" s="47"/>
      <c r="J15" s="65" t="s">
        <v>106</v>
      </c>
      <c r="K15" s="1" t="s">
        <v>26</v>
      </c>
      <c r="O15" s="10">
        <f>O3-B3</f>
        <v>-306.24525273044128</v>
      </c>
      <c r="Q15" s="47"/>
      <c r="W15" s="65" t="s">
        <v>106</v>
      </c>
      <c r="X15" s="1" t="s">
        <v>26</v>
      </c>
      <c r="AB15" s="10">
        <f>AB3-O3</f>
        <v>-39359.900406808825</v>
      </c>
      <c r="AD15" s="47"/>
      <c r="AJ15" s="65" t="s">
        <v>106</v>
      </c>
      <c r="AK15" s="1" t="s">
        <v>26</v>
      </c>
      <c r="AO15" s="10">
        <f>AO3-AB3</f>
        <v>-455.08691226376686</v>
      </c>
      <c r="AQ15" s="47"/>
      <c r="AW15" s="65" t="s">
        <v>106</v>
      </c>
      <c r="AX15" s="1" t="s">
        <v>26</v>
      </c>
      <c r="BB15" s="10">
        <f>BB3-AO3</f>
        <v>-41537.273450967623</v>
      </c>
      <c r="BD15" s="47"/>
      <c r="BJ15" s="65" t="s">
        <v>106</v>
      </c>
      <c r="BK15" s="1" t="s">
        <v>26</v>
      </c>
      <c r="BO15" s="10">
        <f>BO3-BB3</f>
        <v>40907.172728158417</v>
      </c>
      <c r="BQ15" s="47"/>
      <c r="BW15" s="65" t="s">
        <v>106</v>
      </c>
      <c r="BX15" s="1" t="s">
        <v>26</v>
      </c>
      <c r="CB15" s="10">
        <f>CB3-BO3</f>
        <v>8498.7298979042098</v>
      </c>
      <c r="CD15" s="47"/>
      <c r="CJ15" s="65" t="s">
        <v>106</v>
      </c>
      <c r="CK15" s="1" t="s">
        <v>26</v>
      </c>
      <c r="CO15" s="10"/>
      <c r="CQ15" s="47"/>
      <c r="CW15" s="65" t="s">
        <v>106</v>
      </c>
      <c r="CX15" s="1" t="s">
        <v>26</v>
      </c>
      <c r="DB15" s="10"/>
      <c r="DD15" s="47"/>
      <c r="DJ15" s="65" t="s">
        <v>106</v>
      </c>
      <c r="DK15" s="1" t="s">
        <v>26</v>
      </c>
      <c r="DO15" s="10">
        <f>DO3-DB3</f>
        <v>-35131.921557422029</v>
      </c>
      <c r="DQ15" s="47"/>
      <c r="DW15" s="65" t="s">
        <v>106</v>
      </c>
      <c r="DX15" s="1" t="s">
        <v>26</v>
      </c>
      <c r="EB15" s="10">
        <f>EB3-DO3</f>
        <v>38008.602853267337</v>
      </c>
      <c r="ED15" s="47"/>
      <c r="EJ15" s="65" t="s">
        <v>106</v>
      </c>
      <c r="EK15" s="1" t="s">
        <v>26</v>
      </c>
      <c r="EN15" s="10">
        <f>EN3-EB3</f>
        <v>-8300.1432564399438</v>
      </c>
    </row>
    <row r="16" spans="1:144" x14ac:dyDescent="0.45">
      <c r="B16" s="64"/>
      <c r="D16" s="47"/>
      <c r="I16" s="10"/>
      <c r="J16" s="65"/>
      <c r="K16" s="1" t="s">
        <v>27</v>
      </c>
      <c r="O16" s="10">
        <f t="shared" ref="O16:O23" si="131">O4-B4</f>
        <v>-72.823596552101662</v>
      </c>
      <c r="Q16" s="47"/>
      <c r="V16" s="10"/>
      <c r="W16" s="65"/>
      <c r="X16" s="1" t="s">
        <v>27</v>
      </c>
      <c r="AB16" s="10">
        <f t="shared" ref="AB16:AB23" si="132">AB4-O4</f>
        <v>-9359.5883756606781</v>
      </c>
      <c r="AD16" s="47"/>
      <c r="AI16" s="10"/>
      <c r="AJ16" s="65"/>
      <c r="AK16" s="1" t="s">
        <v>27</v>
      </c>
      <c r="AO16" s="10">
        <f t="shared" ref="AO16:AO23" si="133">AO4-AB4</f>
        <v>-108.2174022270483</v>
      </c>
      <c r="AQ16" s="47"/>
      <c r="AV16" s="10"/>
      <c r="AW16" s="65"/>
      <c r="AX16" s="1" t="s">
        <v>27</v>
      </c>
      <c r="BB16" s="10">
        <f t="shared" ref="BB16:BB23" si="134">BB4-AO4</f>
        <v>-9877.3568461840623</v>
      </c>
      <c r="BD16" s="47"/>
      <c r="BI16" s="10"/>
      <c r="BJ16" s="65"/>
      <c r="BK16" s="1" t="s">
        <v>27</v>
      </c>
      <c r="BO16" s="10">
        <f t="shared" ref="BO16:BO23" si="135">BO4-BB4</f>
        <v>9727.5220310614095</v>
      </c>
      <c r="BQ16" s="47"/>
      <c r="BV16" s="10"/>
      <c r="BW16" s="65"/>
      <c r="BX16" s="1" t="s">
        <v>27</v>
      </c>
      <c r="CB16" s="10">
        <f t="shared" ref="CB16:CB23" si="136">CB4-BO4</f>
        <v>2020.9556614260073</v>
      </c>
      <c r="CD16" s="47"/>
      <c r="CI16" s="10"/>
      <c r="CJ16" s="65"/>
      <c r="CK16" s="1" t="s">
        <v>27</v>
      </c>
      <c r="CO16" s="10"/>
      <c r="CQ16" s="47"/>
      <c r="CV16" s="10"/>
      <c r="CW16" s="65"/>
      <c r="CX16" s="1" t="s">
        <v>27</v>
      </c>
      <c r="DB16" s="10"/>
      <c r="DD16" s="47"/>
      <c r="DI16" s="10"/>
      <c r="DJ16" s="65"/>
      <c r="DK16" s="1" t="s">
        <v>27</v>
      </c>
      <c r="DO16" s="10">
        <f t="shared" ref="DO16:DO23" si="137">DO4-DB4</f>
        <v>-8354.1960529602366</v>
      </c>
      <c r="DQ16" s="47"/>
      <c r="DV16" s="10"/>
      <c r="DW16" s="65"/>
      <c r="DX16" s="1" t="s">
        <v>27</v>
      </c>
      <c r="EB16" s="10">
        <f t="shared" ref="EB16:EB23" si="138">EB4-DO4</f>
        <v>9038.2565444450302</v>
      </c>
      <c r="ED16" s="47"/>
      <c r="EI16" s="10"/>
      <c r="EJ16" s="65"/>
      <c r="EK16" s="1" t="s">
        <v>27</v>
      </c>
      <c r="EN16" s="10">
        <f t="shared" ref="EN16:EN23" si="139">EN4-EB4</f>
        <v>-1973.7327466879215</v>
      </c>
    </row>
    <row r="17" spans="2:144" x14ac:dyDescent="0.45">
      <c r="B17" s="64"/>
      <c r="D17" s="47"/>
      <c r="E17" s="8"/>
      <c r="I17" s="10"/>
      <c r="J17" s="65"/>
      <c r="K17" s="1" t="s">
        <v>28</v>
      </c>
      <c r="L17" s="10"/>
      <c r="O17" s="10">
        <f t="shared" si="131"/>
        <v>-10.19641725378824</v>
      </c>
      <c r="Q17" s="47"/>
      <c r="R17" s="8"/>
      <c r="V17" s="10"/>
      <c r="W17" s="65"/>
      <c r="X17" s="1" t="s">
        <v>28</v>
      </c>
      <c r="Y17" s="10"/>
      <c r="AB17" s="10">
        <f t="shared" si="132"/>
        <v>-1310.4855145905785</v>
      </c>
      <c r="AD17" s="47"/>
      <c r="AE17" s="8"/>
      <c r="AI17" s="10"/>
      <c r="AJ17" s="65"/>
      <c r="AK17" s="1" t="s">
        <v>28</v>
      </c>
      <c r="AL17" s="10"/>
      <c r="AO17" s="10">
        <f t="shared" si="133"/>
        <v>-15.152091347728856</v>
      </c>
      <c r="AQ17" s="47"/>
      <c r="AR17" s="8"/>
      <c r="AV17" s="10"/>
      <c r="AW17" s="65"/>
      <c r="AX17" s="1" t="s">
        <v>28</v>
      </c>
      <c r="AY17" s="10"/>
      <c r="BB17" s="10">
        <f t="shared" si="134"/>
        <v>-1382.9810190186436</v>
      </c>
      <c r="BD17" s="47"/>
      <c r="BE17" s="8"/>
      <c r="BI17" s="10"/>
      <c r="BJ17" s="65"/>
      <c r="BK17" s="1" t="s">
        <v>28</v>
      </c>
      <c r="BL17" s="10"/>
      <c r="BO17" s="10">
        <f t="shared" si="135"/>
        <v>1362.0018533845869</v>
      </c>
      <c r="BQ17" s="47"/>
      <c r="BR17" s="8"/>
      <c r="BV17" s="10"/>
      <c r="BW17" s="65"/>
      <c r="BX17" s="1" t="s">
        <v>28</v>
      </c>
      <c r="BY17" s="10"/>
      <c r="CB17" s="10">
        <f t="shared" si="136"/>
        <v>282.96470032974685</v>
      </c>
      <c r="CD17" s="47"/>
      <c r="CE17" s="8"/>
      <c r="CI17" s="10"/>
      <c r="CJ17" s="65"/>
      <c r="CK17" s="1" t="s">
        <v>28</v>
      </c>
      <c r="CL17" s="10"/>
      <c r="CO17" s="10"/>
      <c r="CQ17" s="47"/>
      <c r="CR17" s="8"/>
      <c r="CV17" s="10"/>
      <c r="CW17" s="65"/>
      <c r="CX17" s="1" t="s">
        <v>28</v>
      </c>
      <c r="CY17" s="10"/>
      <c r="DB17" s="10"/>
      <c r="DD17" s="47"/>
      <c r="DE17" s="8"/>
      <c r="DI17" s="10"/>
      <c r="DJ17" s="65"/>
      <c r="DK17" s="1" t="s">
        <v>28</v>
      </c>
      <c r="DL17" s="10"/>
      <c r="DO17" s="10">
        <f t="shared" si="137"/>
        <v>-1169.7152133232921</v>
      </c>
      <c r="DQ17" s="47"/>
      <c r="DR17" s="8"/>
      <c r="DV17" s="10"/>
      <c r="DW17" s="65"/>
      <c r="DX17" s="1" t="s">
        <v>28</v>
      </c>
      <c r="DY17" s="10"/>
      <c r="EB17" s="10">
        <f t="shared" si="138"/>
        <v>1265.4941438931201</v>
      </c>
      <c r="ED17" s="47"/>
      <c r="EE17" s="8"/>
      <c r="EI17" s="10"/>
      <c r="EJ17" s="65"/>
      <c r="EK17" s="1" t="s">
        <v>28</v>
      </c>
      <c r="EL17" s="10"/>
      <c r="EN17" s="10">
        <f t="shared" si="139"/>
        <v>-276.35277005705211</v>
      </c>
    </row>
    <row r="18" spans="2:144" x14ac:dyDescent="0.45">
      <c r="B18" s="64"/>
      <c r="D18" s="47"/>
      <c r="E18" s="8"/>
      <c r="F18" s="10"/>
      <c r="H18" s="10"/>
      <c r="I18" s="10"/>
      <c r="J18" s="65"/>
      <c r="K18" s="1" t="s">
        <v>29</v>
      </c>
      <c r="O18" s="10">
        <f t="shared" si="131"/>
        <v>-14.506282075664785</v>
      </c>
      <c r="Q18" s="47"/>
      <c r="R18" s="8"/>
      <c r="S18" s="10"/>
      <c r="U18" s="10"/>
      <c r="V18" s="10"/>
      <c r="W18" s="65"/>
      <c r="X18" s="1" t="s">
        <v>29</v>
      </c>
      <c r="AB18" s="10">
        <f t="shared" si="132"/>
        <v>-1864.4070811897618</v>
      </c>
      <c r="AD18" s="47"/>
      <c r="AE18" s="8"/>
      <c r="AF18" s="10"/>
      <c r="AH18" s="10"/>
      <c r="AI18" s="10"/>
      <c r="AJ18" s="65"/>
      <c r="AK18" s="1" t="s">
        <v>29</v>
      </c>
      <c r="AO18" s="10">
        <f t="shared" si="133"/>
        <v>-21.556641480594408</v>
      </c>
      <c r="AQ18" s="47"/>
      <c r="AR18" s="8"/>
      <c r="AS18" s="10"/>
      <c r="AU18" s="10"/>
      <c r="AV18" s="10"/>
      <c r="AW18" s="65"/>
      <c r="AX18" s="1" t="s">
        <v>29</v>
      </c>
      <c r="BB18" s="10">
        <f t="shared" si="134"/>
        <v>-1967.5452924139754</v>
      </c>
      <c r="BD18" s="47"/>
      <c r="BE18" s="8"/>
      <c r="BF18" s="10"/>
      <c r="BH18" s="10"/>
      <c r="BI18" s="10"/>
      <c r="BJ18" s="65"/>
      <c r="BK18" s="1" t="s">
        <v>29</v>
      </c>
      <c r="BO18" s="10">
        <f t="shared" si="135"/>
        <v>1937.6985642127765</v>
      </c>
      <c r="BQ18" s="47"/>
      <c r="BR18" s="8"/>
      <c r="BS18" s="10"/>
      <c r="BU18" s="10"/>
      <c r="BV18" s="10"/>
      <c r="BW18" s="65"/>
      <c r="BX18" s="1" t="s">
        <v>29</v>
      </c>
      <c r="CB18" s="10">
        <f t="shared" si="136"/>
        <v>402.56941808803094</v>
      </c>
      <c r="CD18" s="47"/>
      <c r="CE18" s="8"/>
      <c r="CF18" s="10"/>
      <c r="CH18" s="10"/>
      <c r="CI18" s="10"/>
      <c r="CJ18" s="65"/>
      <c r="CK18" s="1" t="s">
        <v>29</v>
      </c>
      <c r="CO18" s="10"/>
      <c r="CQ18" s="47"/>
      <c r="CR18" s="8"/>
      <c r="CS18" s="10"/>
      <c r="CU18" s="10"/>
      <c r="CV18" s="10"/>
      <c r="CW18" s="65"/>
      <c r="CX18" s="1" t="s">
        <v>29</v>
      </c>
      <c r="DB18" s="10"/>
      <c r="DD18" s="47"/>
      <c r="DE18" s="8"/>
      <c r="DF18" s="10"/>
      <c r="DH18" s="10"/>
      <c r="DI18" s="10"/>
      <c r="DJ18" s="65"/>
      <c r="DK18" s="1" t="s">
        <v>29</v>
      </c>
      <c r="DO18" s="10">
        <f t="shared" si="137"/>
        <v>-1664.1353928865647</v>
      </c>
      <c r="DQ18" s="47"/>
      <c r="DR18" s="8"/>
      <c r="DS18" s="10"/>
      <c r="DU18" s="10"/>
      <c r="DV18" s="10"/>
      <c r="DW18" s="65"/>
      <c r="DX18" s="1" t="s">
        <v>29</v>
      </c>
      <c r="EB18" s="10">
        <f t="shared" si="138"/>
        <v>1800.3985674085343</v>
      </c>
      <c r="ED18" s="47"/>
      <c r="EE18" s="8"/>
      <c r="EF18" s="10"/>
      <c r="EH18" s="10"/>
      <c r="EI18" s="10"/>
      <c r="EJ18" s="65"/>
      <c r="EK18" s="1" t="s">
        <v>29</v>
      </c>
      <c r="EN18" s="10">
        <f t="shared" si="139"/>
        <v>-393.16272912924615</v>
      </c>
    </row>
    <row r="19" spans="2:144" x14ac:dyDescent="0.45">
      <c r="B19" s="64"/>
      <c r="D19" s="47"/>
      <c r="I19" s="10"/>
      <c r="J19" s="65"/>
      <c r="K19" s="1" t="s">
        <v>30</v>
      </c>
      <c r="O19" s="10">
        <f t="shared" si="131"/>
        <v>-20.851390558593266</v>
      </c>
      <c r="Q19" s="47"/>
      <c r="V19" s="10"/>
      <c r="W19" s="65"/>
      <c r="X19" s="1" t="s">
        <v>30</v>
      </c>
      <c r="AB19" s="10">
        <f t="shared" si="132"/>
        <v>-2679.9065403054192</v>
      </c>
      <c r="AD19" s="47"/>
      <c r="AI19" s="10"/>
      <c r="AJ19" s="65"/>
      <c r="AK19" s="1" t="s">
        <v>30</v>
      </c>
      <c r="AO19" s="10">
        <f t="shared" si="133"/>
        <v>-30.985606670190464</v>
      </c>
      <c r="AQ19" s="47"/>
      <c r="AV19" s="10"/>
      <c r="AW19" s="65"/>
      <c r="AX19" s="1" t="s">
        <v>30</v>
      </c>
      <c r="BB19" s="10">
        <f t="shared" si="134"/>
        <v>-2828.157836711558</v>
      </c>
      <c r="BD19" s="47"/>
      <c r="BI19" s="10"/>
      <c r="BJ19" s="65"/>
      <c r="BK19" s="1" t="s">
        <v>30</v>
      </c>
      <c r="BO19" s="10">
        <f t="shared" si="135"/>
        <v>2785.2560246984503</v>
      </c>
      <c r="BQ19" s="47"/>
      <c r="BV19" s="10"/>
      <c r="BW19" s="65"/>
      <c r="BX19" s="1" t="s">
        <v>30</v>
      </c>
      <c r="CB19" s="10">
        <f t="shared" si="136"/>
        <v>578.65496615287702</v>
      </c>
      <c r="CD19" s="47"/>
      <c r="CI19" s="10"/>
      <c r="CJ19" s="65"/>
      <c r="CK19" s="1" t="s">
        <v>30</v>
      </c>
      <c r="CO19" s="10"/>
      <c r="CQ19" s="47"/>
      <c r="CV19" s="10"/>
      <c r="CW19" s="65"/>
      <c r="CX19" s="1" t="s">
        <v>30</v>
      </c>
      <c r="DB19" s="10"/>
      <c r="DD19" s="47"/>
      <c r="DI19" s="10"/>
      <c r="DJ19" s="65"/>
      <c r="DK19" s="1" t="s">
        <v>30</v>
      </c>
      <c r="DO19" s="10">
        <f t="shared" si="137"/>
        <v>-2392.0351774809169</v>
      </c>
      <c r="DQ19" s="47"/>
      <c r="DV19" s="10"/>
      <c r="DW19" s="65"/>
      <c r="DX19" s="1" t="s">
        <v>30</v>
      </c>
      <c r="EB19" s="10">
        <f t="shared" si="138"/>
        <v>2587.900434746065</v>
      </c>
      <c r="ED19" s="47"/>
      <c r="EI19" s="10"/>
      <c r="EJ19" s="65"/>
      <c r="EK19" s="1" t="s">
        <v>30</v>
      </c>
      <c r="EN19" s="10">
        <f t="shared" si="139"/>
        <v>-565.13375208026264</v>
      </c>
    </row>
    <row r="20" spans="2:144" x14ac:dyDescent="0.45">
      <c r="B20" s="64"/>
      <c r="D20" s="47"/>
      <c r="I20" s="10"/>
      <c r="J20" s="65"/>
      <c r="K20" s="45" t="s">
        <v>31</v>
      </c>
      <c r="O20" s="10">
        <f t="shared" si="131"/>
        <v>-424.62293917057104</v>
      </c>
      <c r="Q20" s="47"/>
      <c r="V20" s="10"/>
      <c r="W20" s="65"/>
      <c r="X20" s="45" t="s">
        <v>31</v>
      </c>
      <c r="AB20" s="10">
        <f t="shared" si="132"/>
        <v>-54574.287918555085</v>
      </c>
      <c r="AD20" s="47"/>
      <c r="AI20" s="10"/>
      <c r="AJ20" s="65"/>
      <c r="AK20" s="45" t="s">
        <v>31</v>
      </c>
      <c r="AO20" s="10">
        <f t="shared" si="133"/>
        <v>-630.99865398928523</v>
      </c>
      <c r="AQ20" s="47"/>
      <c r="AV20" s="10"/>
      <c r="AW20" s="65"/>
      <c r="AX20" s="45" t="s">
        <v>31</v>
      </c>
      <c r="BB20" s="10">
        <f t="shared" si="134"/>
        <v>-57593.31444529607</v>
      </c>
      <c r="BD20" s="47"/>
      <c r="BI20" s="10"/>
      <c r="BJ20" s="65"/>
      <c r="BK20" s="45" t="s">
        <v>31</v>
      </c>
      <c r="BO20" s="10">
        <f t="shared" si="135"/>
        <v>56719.651201515924</v>
      </c>
      <c r="BQ20" s="47"/>
      <c r="BV20" s="10"/>
      <c r="BW20" s="65"/>
      <c r="BX20" s="45" t="s">
        <v>31</v>
      </c>
      <c r="CB20" s="10">
        <f t="shared" si="136"/>
        <v>11783.874643900665</v>
      </c>
      <c r="CD20" s="47"/>
      <c r="CI20" s="10"/>
      <c r="CJ20" s="65"/>
      <c r="CK20" s="45" t="s">
        <v>31</v>
      </c>
      <c r="CO20" s="10"/>
      <c r="CQ20" s="47"/>
      <c r="CV20" s="10"/>
      <c r="CW20" s="65"/>
      <c r="CX20" s="45" t="s">
        <v>31</v>
      </c>
      <c r="DB20" s="10"/>
      <c r="DD20" s="47"/>
      <c r="DI20" s="10"/>
      <c r="DJ20" s="65"/>
      <c r="DK20" s="45" t="s">
        <v>31</v>
      </c>
      <c r="DO20" s="10">
        <f t="shared" si="137"/>
        <v>-48712.003394073108</v>
      </c>
      <c r="DQ20" s="47"/>
      <c r="DV20" s="10"/>
      <c r="DW20" s="65"/>
      <c r="DX20" s="45" t="s">
        <v>31</v>
      </c>
      <c r="EB20" s="10">
        <f t="shared" si="138"/>
        <v>52700.652543759905</v>
      </c>
      <c r="ED20" s="47"/>
      <c r="EI20" s="10"/>
      <c r="EJ20" s="65"/>
      <c r="EK20" s="45" t="s">
        <v>31</v>
      </c>
      <c r="EN20" s="10">
        <f t="shared" si="139"/>
        <v>-11508.525254394161</v>
      </c>
    </row>
    <row r="21" spans="2:144" x14ac:dyDescent="0.45">
      <c r="B21" s="64"/>
      <c r="D21" s="47"/>
      <c r="E21" s="10"/>
      <c r="H21" s="10"/>
      <c r="I21" s="10"/>
      <c r="J21" s="65"/>
      <c r="K21" s="1" t="s">
        <v>32</v>
      </c>
      <c r="O21" s="10">
        <f t="shared" si="131"/>
        <v>0</v>
      </c>
      <c r="Q21" s="47"/>
      <c r="R21" s="10"/>
      <c r="U21" s="10"/>
      <c r="V21" s="10"/>
      <c r="W21" s="65"/>
      <c r="X21" s="1" t="s">
        <v>32</v>
      </c>
      <c r="AB21" s="10">
        <f t="shared" si="132"/>
        <v>0</v>
      </c>
      <c r="AD21" s="47"/>
      <c r="AE21" s="10"/>
      <c r="AH21" s="10"/>
      <c r="AI21" s="10"/>
      <c r="AJ21" s="65"/>
      <c r="AK21" s="1" t="s">
        <v>32</v>
      </c>
      <c r="AO21" s="10">
        <f t="shared" si="133"/>
        <v>0</v>
      </c>
      <c r="AQ21" s="47"/>
      <c r="AR21" s="10"/>
      <c r="AU21" s="10"/>
      <c r="AV21" s="10"/>
      <c r="AW21" s="65"/>
      <c r="AX21" s="1" t="s">
        <v>32</v>
      </c>
      <c r="BB21" s="10">
        <f t="shared" si="134"/>
        <v>0</v>
      </c>
      <c r="BD21" s="47"/>
      <c r="BE21" s="10"/>
      <c r="BH21" s="10"/>
      <c r="BI21" s="10"/>
      <c r="BJ21" s="65"/>
      <c r="BK21" s="1" t="s">
        <v>32</v>
      </c>
      <c r="BO21" s="10">
        <f t="shared" si="135"/>
        <v>0</v>
      </c>
      <c r="BQ21" s="47"/>
      <c r="BR21" s="10"/>
      <c r="BU21" s="10"/>
      <c r="BV21" s="10"/>
      <c r="BW21" s="65"/>
      <c r="BX21" s="1" t="s">
        <v>32</v>
      </c>
      <c r="CB21" s="10">
        <f t="shared" si="136"/>
        <v>0</v>
      </c>
      <c r="CD21" s="47"/>
      <c r="CE21" s="10"/>
      <c r="CH21" s="10"/>
      <c r="CI21" s="10"/>
      <c r="CJ21" s="65"/>
      <c r="CK21" s="1" t="s">
        <v>32</v>
      </c>
      <c r="CO21" s="10"/>
      <c r="CQ21" s="47"/>
      <c r="CR21" s="10"/>
      <c r="CU21" s="10"/>
      <c r="CV21" s="10"/>
      <c r="CW21" s="65"/>
      <c r="CX21" s="1" t="s">
        <v>32</v>
      </c>
      <c r="DB21" s="10"/>
      <c r="DD21" s="47"/>
      <c r="DE21" s="10"/>
      <c r="DH21" s="10"/>
      <c r="DI21" s="10"/>
      <c r="DJ21" s="65"/>
      <c r="DK21" s="1" t="s">
        <v>32</v>
      </c>
      <c r="DO21" s="10">
        <f t="shared" si="137"/>
        <v>0</v>
      </c>
      <c r="DQ21" s="47"/>
      <c r="DR21" s="10"/>
      <c r="DU21" s="10"/>
      <c r="DV21" s="10"/>
      <c r="DW21" s="65"/>
      <c r="DX21" s="1" t="s">
        <v>32</v>
      </c>
      <c r="EB21" s="10">
        <f t="shared" si="138"/>
        <v>0</v>
      </c>
      <c r="ED21" s="47"/>
      <c r="EE21" s="10"/>
      <c r="EH21" s="10"/>
      <c r="EI21" s="10"/>
      <c r="EJ21" s="65"/>
      <c r="EK21" s="1" t="s">
        <v>32</v>
      </c>
      <c r="EN21" s="10">
        <f t="shared" si="139"/>
        <v>0</v>
      </c>
    </row>
    <row r="22" spans="2:144" x14ac:dyDescent="0.45">
      <c r="B22" s="64"/>
      <c r="D22" s="47"/>
      <c r="I22" s="10"/>
      <c r="J22" s="65"/>
      <c r="K22" s="45" t="s">
        <v>33</v>
      </c>
      <c r="O22" s="10">
        <f t="shared" si="131"/>
        <v>-74.265155564760789</v>
      </c>
      <c r="Q22" s="47"/>
      <c r="V22" s="10"/>
      <c r="W22" s="65"/>
      <c r="X22" s="45" t="s">
        <v>33</v>
      </c>
      <c r="AB22" s="10">
        <f t="shared" si="132"/>
        <v>-9544.8634735188971</v>
      </c>
      <c r="AD22" s="47"/>
      <c r="AI22" s="10"/>
      <c r="AJ22" s="65"/>
      <c r="AK22" s="45" t="s">
        <v>33</v>
      </c>
      <c r="AO22" s="10">
        <f t="shared" si="133"/>
        <v>2333.122362938564</v>
      </c>
      <c r="AQ22" s="47"/>
      <c r="AV22" s="10"/>
      <c r="AW22" s="65"/>
      <c r="AX22" s="45" t="s">
        <v>33</v>
      </c>
      <c r="BB22" s="10">
        <f t="shared" si="134"/>
        <v>-10197.087237744359</v>
      </c>
      <c r="BD22" s="47"/>
      <c r="BI22" s="10"/>
      <c r="BJ22" s="65"/>
      <c r="BK22" s="45" t="s">
        <v>33</v>
      </c>
      <c r="BO22" s="10">
        <f t="shared" si="135"/>
        <v>10042.402264340053</v>
      </c>
      <c r="BQ22" s="47"/>
      <c r="BV22" s="10"/>
      <c r="BW22" s="65"/>
      <c r="BX22" s="45" t="s">
        <v>33</v>
      </c>
      <c r="CB22" s="10">
        <f t="shared" si="136"/>
        <v>4559.9859301460674</v>
      </c>
      <c r="CD22" s="47"/>
      <c r="CI22" s="10"/>
      <c r="CJ22" s="65"/>
      <c r="CK22" s="45" t="s">
        <v>33</v>
      </c>
      <c r="CO22" s="10"/>
      <c r="CQ22" s="47"/>
      <c r="CV22" s="10"/>
      <c r="CW22" s="65"/>
      <c r="CX22" s="45" t="s">
        <v>33</v>
      </c>
      <c r="DB22" s="10"/>
      <c r="DD22" s="47"/>
      <c r="DI22" s="10"/>
      <c r="DJ22" s="65"/>
      <c r="DK22" s="45" t="s">
        <v>33</v>
      </c>
      <c r="DO22" s="10">
        <f t="shared" si="137"/>
        <v>-8729.9552470033814</v>
      </c>
      <c r="DQ22" s="47"/>
      <c r="DV22" s="10"/>
      <c r="DW22" s="65"/>
      <c r="DX22" s="45" t="s">
        <v>33</v>
      </c>
      <c r="EB22" s="10">
        <f t="shared" si="138"/>
        <v>9444.7837522297341</v>
      </c>
      <c r="ED22" s="47"/>
      <c r="EI22" s="10"/>
      <c r="EJ22" s="65"/>
      <c r="EK22" s="45" t="s">
        <v>33</v>
      </c>
      <c r="EN22" s="10">
        <f t="shared" si="139"/>
        <v>441.3141079848865</v>
      </c>
    </row>
    <row r="23" spans="2:144" x14ac:dyDescent="0.45">
      <c r="B23" s="64"/>
      <c r="D23" s="47"/>
      <c r="I23" s="10"/>
      <c r="J23" s="65"/>
      <c r="K23" s="45" t="s">
        <v>34</v>
      </c>
      <c r="O23" s="10">
        <f t="shared" si="131"/>
        <v>-18.401908837004157</v>
      </c>
      <c r="Q23" s="47"/>
      <c r="V23" s="10"/>
      <c r="W23" s="65"/>
      <c r="X23" s="45" t="s">
        <v>34</v>
      </c>
      <c r="AB23" s="10">
        <f t="shared" si="132"/>
        <v>-2365.0890672170717</v>
      </c>
      <c r="AD23" s="47"/>
      <c r="AI23" s="10"/>
      <c r="AJ23" s="65"/>
      <c r="AK23" s="45" t="s">
        <v>34</v>
      </c>
      <c r="AO23" s="10">
        <f t="shared" si="133"/>
        <v>14549.116408723377</v>
      </c>
      <c r="AQ23" s="47"/>
      <c r="AV23" s="10"/>
      <c r="AW23" s="65"/>
      <c r="AX23" s="45" t="s">
        <v>34</v>
      </c>
      <c r="BB23" s="10">
        <f t="shared" si="134"/>
        <v>-3236.8688252752618</v>
      </c>
      <c r="BD23" s="47"/>
      <c r="BI23" s="10"/>
      <c r="BJ23" s="65"/>
      <c r="BK23" s="45" t="s">
        <v>34</v>
      </c>
      <c r="BO23" s="10">
        <f t="shared" si="135"/>
        <v>3187.7670615581083</v>
      </c>
      <c r="BQ23" s="47"/>
      <c r="BV23" s="10"/>
      <c r="BW23" s="65"/>
      <c r="BX23" s="45" t="s">
        <v>34</v>
      </c>
      <c r="CB23" s="10">
        <f t="shared" si="136"/>
        <v>15418.479653439601</v>
      </c>
      <c r="CD23" s="47"/>
      <c r="CI23" s="10"/>
      <c r="CJ23" s="65"/>
      <c r="CK23" s="45" t="s">
        <v>34</v>
      </c>
      <c r="CO23" s="10"/>
      <c r="CQ23" s="47"/>
      <c r="CV23" s="10"/>
      <c r="CW23" s="65"/>
      <c r="CX23" s="45" t="s">
        <v>34</v>
      </c>
      <c r="DB23" s="10"/>
      <c r="DD23" s="47"/>
      <c r="DI23" s="10"/>
      <c r="DJ23" s="65"/>
      <c r="DK23" s="45" t="s">
        <v>34</v>
      </c>
      <c r="DO23" s="10">
        <f t="shared" si="137"/>
        <v>-3366.0817725856759</v>
      </c>
      <c r="DQ23" s="47"/>
      <c r="DV23" s="10"/>
      <c r="DW23" s="65"/>
      <c r="DX23" s="45" t="s">
        <v>34</v>
      </c>
      <c r="EB23" s="10">
        <f t="shared" si="138"/>
        <v>3641.7041708554752</v>
      </c>
      <c r="ED23" s="47"/>
      <c r="EI23" s="10"/>
      <c r="EJ23" s="65"/>
      <c r="EK23" s="45" t="s">
        <v>34</v>
      </c>
      <c r="EN23" s="10">
        <f t="shared" si="139"/>
        <v>14141.161167250291</v>
      </c>
    </row>
    <row r="24" spans="2:144" x14ac:dyDescent="0.45">
      <c r="B24" s="64"/>
      <c r="D24" s="47"/>
      <c r="I24" s="10"/>
      <c r="J24" s="65"/>
      <c r="K24" s="1"/>
      <c r="O24" s="10"/>
      <c r="Q24" s="47"/>
      <c r="V24" s="10"/>
      <c r="W24" s="65"/>
      <c r="X24" s="1"/>
      <c r="AB24" s="10"/>
      <c r="AD24" s="47"/>
      <c r="AI24" s="10"/>
      <c r="AJ24" s="65"/>
      <c r="AK24" s="1"/>
      <c r="AO24" s="10"/>
      <c r="AQ24" s="47"/>
      <c r="AV24" s="10"/>
      <c r="AW24" s="65"/>
      <c r="AX24" s="1"/>
      <c r="BB24" s="10"/>
      <c r="BD24" s="47"/>
      <c r="BI24" s="10"/>
      <c r="BJ24" s="65"/>
      <c r="BK24" s="1"/>
      <c r="BO24" s="10"/>
      <c r="BQ24" s="47"/>
      <c r="BV24" s="10"/>
      <c r="BW24" s="65"/>
      <c r="BX24" s="1"/>
      <c r="CB24" s="10"/>
      <c r="CD24" s="47"/>
      <c r="CI24" s="10"/>
      <c r="CJ24" s="65"/>
      <c r="CK24" s="1"/>
      <c r="CO24" s="10"/>
      <c r="CQ24" s="47"/>
      <c r="CV24" s="10"/>
      <c r="CW24" s="65"/>
      <c r="CX24" s="1"/>
      <c r="DB24" s="10"/>
      <c r="DD24" s="47"/>
      <c r="DI24" s="10"/>
      <c r="DJ24" s="65"/>
      <c r="DK24" s="1"/>
      <c r="DO24" s="10"/>
      <c r="DQ24" s="47"/>
      <c r="DV24" s="10"/>
      <c r="DW24" s="65"/>
      <c r="DX24" s="1"/>
      <c r="EB24" s="10"/>
      <c r="ED24" s="47"/>
      <c r="EI24" s="10"/>
      <c r="EJ24" s="65"/>
      <c r="EK24" s="1"/>
      <c r="EN24" s="10"/>
    </row>
    <row r="25" spans="2:144" x14ac:dyDescent="0.45">
      <c r="B25" s="64"/>
      <c r="D25" s="47"/>
      <c r="H25" s="10"/>
      <c r="I25" s="10"/>
      <c r="J25" s="65"/>
      <c r="K25" s="45" t="s">
        <v>105</v>
      </c>
      <c r="O25" s="10">
        <f>SUM(O20:O24)</f>
        <v>-517.29000357233599</v>
      </c>
      <c r="Q25" s="47"/>
      <c r="U25" s="10"/>
      <c r="V25" s="10"/>
      <c r="W25" s="65"/>
      <c r="X25" s="45" t="s">
        <v>105</v>
      </c>
      <c r="AB25" s="10">
        <f>SUM(AB20:AB24)</f>
        <v>-66484.240459291061</v>
      </c>
      <c r="AD25" s="47"/>
      <c r="AH25" s="10"/>
      <c r="AI25" s="10"/>
      <c r="AJ25" s="65"/>
      <c r="AK25" s="45" t="s">
        <v>105</v>
      </c>
      <c r="AO25" s="10">
        <f>SUM(AO20:AO24)</f>
        <v>16251.240117672656</v>
      </c>
      <c r="AQ25" s="47"/>
      <c r="AU25" s="10"/>
      <c r="AV25" s="10"/>
      <c r="AW25" s="65"/>
      <c r="AX25" s="45" t="s">
        <v>105</v>
      </c>
      <c r="BB25" s="10">
        <f>SUM(BB20:BB24)</f>
        <v>-71027.270508315691</v>
      </c>
      <c r="BD25" s="47"/>
      <c r="BH25" s="10"/>
      <c r="BI25" s="10"/>
      <c r="BJ25" s="65"/>
      <c r="BK25" s="45" t="s">
        <v>105</v>
      </c>
      <c r="BO25" s="10">
        <f>SUM(BO20:BO24)</f>
        <v>69949.820527414093</v>
      </c>
      <c r="BQ25" s="47"/>
      <c r="BU25" s="10"/>
      <c r="BV25" s="10"/>
      <c r="BW25" s="65"/>
      <c r="BX25" s="45" t="s">
        <v>105</v>
      </c>
      <c r="CB25" s="10">
        <f>SUM(CB20:CB24)</f>
        <v>31762.340227486333</v>
      </c>
      <c r="CD25" s="47"/>
      <c r="CH25" s="10"/>
      <c r="CI25" s="10"/>
      <c r="CJ25" s="65"/>
      <c r="CK25" s="45" t="s">
        <v>105</v>
      </c>
      <c r="CO25" s="10"/>
      <c r="CQ25" s="47"/>
      <c r="CU25" s="10"/>
      <c r="CV25" s="10"/>
      <c r="CW25" s="65"/>
      <c r="CX25" s="45" t="s">
        <v>105</v>
      </c>
      <c r="DB25" s="10"/>
      <c r="DD25" s="47"/>
      <c r="DH25" s="10"/>
      <c r="DI25" s="10"/>
      <c r="DJ25" s="65"/>
      <c r="DK25" s="45" t="s">
        <v>105</v>
      </c>
      <c r="DO25" s="10">
        <f>SUM(DO20:DO24)</f>
        <v>-60808.040413662166</v>
      </c>
      <c r="DQ25" s="47"/>
      <c r="DU25" s="10"/>
      <c r="DV25" s="10"/>
      <c r="DW25" s="65"/>
      <c r="DX25" s="45" t="s">
        <v>105</v>
      </c>
      <c r="EB25" s="10">
        <f>SUM(EB20:EB24)</f>
        <v>65787.140466845114</v>
      </c>
      <c r="ED25" s="47"/>
      <c r="EH25" s="10"/>
      <c r="EI25" s="10"/>
      <c r="EJ25" s="65"/>
      <c r="EK25" s="45" t="s">
        <v>105</v>
      </c>
      <c r="EN25" s="10">
        <f>SUM(EN20:EN24)</f>
        <v>3073.9500208410172</v>
      </c>
    </row>
    <row r="26" spans="2:144" x14ac:dyDescent="0.45">
      <c r="B26" s="64"/>
    </row>
    <row r="27" spans="2:144" x14ac:dyDescent="0.45">
      <c r="B27" s="64"/>
      <c r="E27" s="10"/>
      <c r="I27" s="10"/>
      <c r="O27" s="10">
        <f>O13-B13</f>
        <v>-517.29000357235782</v>
      </c>
      <c r="R27" s="10"/>
      <c r="V27" s="10"/>
      <c r="AB27" s="10">
        <f>AB13-O13</f>
        <v>-66484.240459291264</v>
      </c>
      <c r="AE27" s="10"/>
      <c r="AI27" s="10"/>
      <c r="AO27" s="10">
        <f>AO13-AB13</f>
        <v>16251.240117672598</v>
      </c>
      <c r="AR27" s="10"/>
      <c r="AV27" s="10"/>
      <c r="BB27" s="10">
        <f>BB13-AO13</f>
        <v>-71027.270508315647</v>
      </c>
      <c r="BE27" s="10"/>
      <c r="BI27" s="10"/>
      <c r="BO27" s="10">
        <f>BO13-BB13</f>
        <v>69949.820527414093</v>
      </c>
      <c r="BR27" s="10"/>
      <c r="BV27" s="10"/>
      <c r="CB27" s="10">
        <f>CB13-BO13</f>
        <v>31762.340227486566</v>
      </c>
      <c r="CE27" s="10"/>
      <c r="CI27" s="10"/>
      <c r="CO27" s="10"/>
      <c r="CR27" s="10"/>
      <c r="CV27" s="10"/>
      <c r="DB27" s="10"/>
      <c r="DE27" s="10"/>
      <c r="DI27" s="10"/>
      <c r="DO27" s="10"/>
      <c r="DR27" s="10"/>
      <c r="DV27" s="10"/>
      <c r="EB27" s="10"/>
      <c r="EE27" s="10"/>
      <c r="EI27" s="10"/>
      <c r="EN27" s="10"/>
    </row>
    <row r="34" spans="13:40" x14ac:dyDescent="0.45">
      <c r="M34" s="10"/>
      <c r="N34" s="10"/>
      <c r="Z34" s="10"/>
      <c r="AA34" s="10"/>
      <c r="AM34" s="10"/>
      <c r="AN34" s="10"/>
    </row>
    <row r="35" spans="13:40" x14ac:dyDescent="0.45">
      <c r="M35" s="10"/>
      <c r="N35" s="10"/>
      <c r="Z35" s="10"/>
      <c r="AA35" s="10"/>
      <c r="AM35" s="10"/>
      <c r="AN35" s="10"/>
    </row>
  </sheetData>
  <mergeCells count="11">
    <mergeCell ref="EJ15:EJ25"/>
    <mergeCell ref="J15:J25"/>
    <mergeCell ref="W15:W25"/>
    <mergeCell ref="AJ15:AJ25"/>
    <mergeCell ref="AW15:AW25"/>
    <mergeCell ref="BJ15:BJ25"/>
    <mergeCell ref="DW15:DW25"/>
    <mergeCell ref="DJ15:DJ25"/>
    <mergeCell ref="CW15:CW25"/>
    <mergeCell ref="CJ15:CJ25"/>
    <mergeCell ref="BW15:BW25"/>
  </mergeCells>
  <pageMargins left="0.7" right="0.7" top="1.5" bottom="0.75" header="0.3" footer="0.3"/>
  <pageSetup paperSize="5" scale="83" orientation="landscape" r:id="rId1"/>
  <headerFooter>
    <oddHeader xml:space="preserve">&amp;CMain Line Art Center
Board Designated Investment Accounts
As of July 31, 2019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F58"/>
  <sheetViews>
    <sheetView zoomScale="80" zoomScaleNormal="80" workbookViewId="0">
      <pane xSplit="2" topLeftCell="L1" activePane="topRight" state="frozen"/>
      <selection pane="topRight" activeCell="Y17" sqref="Y17"/>
    </sheetView>
  </sheetViews>
  <sheetFormatPr defaultRowHeight="14.25" x14ac:dyDescent="0.45"/>
  <cols>
    <col min="1" max="1" width="28.6640625" customWidth="1"/>
    <col min="2" max="2" width="12.1328125" customWidth="1"/>
    <col min="3" max="3" width="17" style="8" customWidth="1"/>
    <col min="4" max="4" width="13" style="8" customWidth="1"/>
    <col min="5" max="5" width="13.53125" style="8" customWidth="1"/>
    <col min="6" max="6" width="14.33203125" style="9" customWidth="1"/>
    <col min="7" max="7" width="14.46484375" style="8" customWidth="1"/>
    <col min="8" max="8" width="18.86328125" style="8" bestFit="1" customWidth="1"/>
    <col min="9" max="9" width="14.46484375" style="10" customWidth="1"/>
    <col min="10" max="10" width="14.53125" style="8" customWidth="1"/>
    <col min="11" max="11" width="13.53125" style="8" bestFit="1" customWidth="1"/>
    <col min="12" max="12" width="12.46484375" style="8" customWidth="1"/>
    <col min="13" max="13" width="12.86328125" style="8" bestFit="1" customWidth="1"/>
    <col min="14" max="14" width="13.53125" style="8" bestFit="1" customWidth="1"/>
    <col min="15" max="17" width="13.53125" style="8" customWidth="1"/>
    <col min="18" max="18" width="12.46484375" style="8" bestFit="1" customWidth="1"/>
    <col min="19" max="20" width="13" style="8" customWidth="1"/>
    <col min="21" max="21" width="9.1328125" style="8"/>
    <col min="22" max="22" width="10.1328125" style="8" bestFit="1" customWidth="1"/>
    <col min="23" max="23" width="12.6640625" style="8" customWidth="1"/>
    <col min="24" max="27" width="9.1328125" style="8"/>
    <col min="28" max="28" width="10.1328125" style="8" bestFit="1" customWidth="1"/>
    <col min="31" max="31" width="11.46484375" customWidth="1"/>
    <col min="40" max="40" width="12.6640625" customWidth="1"/>
    <col min="46" max="46" width="10" bestFit="1" customWidth="1"/>
    <col min="47" max="47" width="12" customWidth="1"/>
    <col min="50" max="50" width="11.6640625" bestFit="1" customWidth="1"/>
    <col min="53" max="53" width="10" bestFit="1" customWidth="1"/>
    <col min="54" max="54" width="12.6640625" customWidth="1"/>
    <col min="63" max="63" width="12.6640625" customWidth="1"/>
    <col min="71" max="71" width="10.1328125" bestFit="1" customWidth="1"/>
    <col min="72" max="72" width="11.53125" customWidth="1"/>
    <col min="79" max="79" width="10" bestFit="1" customWidth="1"/>
    <col min="80" max="80" width="12.33203125" customWidth="1"/>
    <col min="81" max="82" width="9.33203125" bestFit="1" customWidth="1"/>
    <col min="83" max="83" width="9.86328125" bestFit="1" customWidth="1"/>
    <col min="84" max="86" width="9.33203125" bestFit="1" customWidth="1"/>
    <col min="87" max="87" width="12.46484375" customWidth="1"/>
    <col min="88" max="93" width="9.33203125" bestFit="1" customWidth="1"/>
    <col min="94" max="94" width="10.86328125" bestFit="1" customWidth="1"/>
    <col min="95" max="95" width="11.46484375" customWidth="1"/>
    <col min="96" max="100" width="9.33203125" bestFit="1" customWidth="1"/>
    <col min="101" max="101" width="9.86328125" bestFit="1" customWidth="1"/>
    <col min="103" max="103" width="14.1328125" customWidth="1"/>
    <col min="104" max="104" width="14.53125" customWidth="1"/>
    <col min="107" max="107" width="10.86328125" customWidth="1"/>
    <col min="109" max="109" width="12.1328125" customWidth="1"/>
    <col min="110" max="110" width="11.6640625" bestFit="1" customWidth="1"/>
  </cols>
  <sheetData>
    <row r="3" spans="1:28" x14ac:dyDescent="0.45">
      <c r="A3" t="s">
        <v>46</v>
      </c>
    </row>
    <row r="4" spans="1:28" x14ac:dyDescent="0.45">
      <c r="A4" t="s">
        <v>47</v>
      </c>
    </row>
    <row r="5" spans="1:28" x14ac:dyDescent="0.45">
      <c r="A5" t="s">
        <v>48</v>
      </c>
    </row>
    <row r="6" spans="1:28" ht="14.65" thickBot="1" x14ac:dyDescent="0.5"/>
    <row r="7" spans="1:28" ht="15" thickTop="1" thickBot="1" x14ac:dyDescent="0.5">
      <c r="B7" s="11"/>
      <c r="C7" s="12" t="s">
        <v>49</v>
      </c>
      <c r="D7" s="13" t="s">
        <v>49</v>
      </c>
      <c r="E7" s="12" t="s">
        <v>49</v>
      </c>
      <c r="F7" s="14" t="s">
        <v>49</v>
      </c>
      <c r="G7" s="12" t="s">
        <v>49</v>
      </c>
      <c r="H7" s="12" t="s">
        <v>50</v>
      </c>
      <c r="I7" s="12" t="s">
        <v>50</v>
      </c>
      <c r="J7" s="12" t="s">
        <v>50</v>
      </c>
      <c r="K7" s="12" t="s">
        <v>50</v>
      </c>
      <c r="L7" s="12" t="s">
        <v>50</v>
      </c>
      <c r="M7" s="12" t="s">
        <v>50</v>
      </c>
      <c r="N7" s="12" t="s">
        <v>50</v>
      </c>
      <c r="O7" s="12" t="s">
        <v>50</v>
      </c>
      <c r="P7" s="15" t="s">
        <v>50</v>
      </c>
      <c r="Q7" s="15" t="s">
        <v>50</v>
      </c>
      <c r="R7" s="15" t="s">
        <v>50</v>
      </c>
      <c r="S7" s="15" t="s">
        <v>50</v>
      </c>
      <c r="T7" s="15" t="s">
        <v>50</v>
      </c>
      <c r="U7" s="15"/>
      <c r="V7" s="15"/>
      <c r="W7" s="15" t="s">
        <v>50</v>
      </c>
      <c r="X7" s="15" t="s">
        <v>50</v>
      </c>
      <c r="Y7" s="15" t="s">
        <v>50</v>
      </c>
      <c r="Z7" s="16"/>
      <c r="AA7" s="17"/>
      <c r="AB7" s="17"/>
    </row>
    <row r="8" spans="1:28" s="18" customFormat="1" ht="15" thickTop="1" thickBot="1" x14ac:dyDescent="0.5">
      <c r="B8" s="19"/>
      <c r="C8" s="20">
        <v>38595</v>
      </c>
      <c r="D8" s="21">
        <v>38960</v>
      </c>
      <c r="E8" s="20">
        <v>39325</v>
      </c>
      <c r="F8" s="20">
        <v>39691</v>
      </c>
      <c r="G8" s="20">
        <v>40056</v>
      </c>
      <c r="H8" s="20">
        <v>40421</v>
      </c>
      <c r="I8" s="20">
        <v>40786</v>
      </c>
      <c r="J8" s="20">
        <v>41152</v>
      </c>
      <c r="K8" s="20">
        <v>41517</v>
      </c>
      <c r="L8" s="20">
        <v>41882</v>
      </c>
      <c r="M8" s="20">
        <v>42247</v>
      </c>
      <c r="N8" s="20">
        <v>42613</v>
      </c>
      <c r="O8" s="20">
        <v>42978</v>
      </c>
      <c r="P8" s="20">
        <v>43343</v>
      </c>
      <c r="Q8" s="20">
        <v>43708</v>
      </c>
      <c r="R8" s="20">
        <v>44074</v>
      </c>
      <c r="S8" s="20">
        <v>44439</v>
      </c>
      <c r="T8" s="20">
        <v>44804</v>
      </c>
      <c r="U8" s="62"/>
      <c r="V8" s="62"/>
      <c r="W8" s="62" t="s">
        <v>183</v>
      </c>
      <c r="X8" s="62" t="s">
        <v>184</v>
      </c>
      <c r="Y8" s="62" t="s">
        <v>184</v>
      </c>
      <c r="Z8" s="22"/>
      <c r="AA8" s="23"/>
      <c r="AB8" s="23"/>
    </row>
    <row r="9" spans="1:28" ht="14.65" thickTop="1" x14ac:dyDescent="0.45">
      <c r="B9" s="24"/>
      <c r="C9" s="25"/>
      <c r="D9" s="25"/>
      <c r="E9" s="25"/>
      <c r="F9" s="26"/>
      <c r="G9" s="25"/>
      <c r="H9" s="25"/>
      <c r="I9" s="27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8" x14ac:dyDescent="0.45">
      <c r="A10" t="s">
        <v>51</v>
      </c>
      <c r="B10" s="24"/>
      <c r="C10" s="25"/>
      <c r="D10" s="25"/>
      <c r="E10" s="25"/>
      <c r="F10" s="26"/>
      <c r="G10" s="25"/>
      <c r="H10" s="25"/>
      <c r="I10" s="27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8" x14ac:dyDescent="0.45">
      <c r="A11" t="s">
        <v>26</v>
      </c>
      <c r="B11" s="10"/>
      <c r="C11" s="8">
        <v>1397684.96</v>
      </c>
      <c r="D11" s="8">
        <v>1405211.98</v>
      </c>
      <c r="E11" s="8">
        <v>1512391.26</v>
      </c>
      <c r="F11" s="9">
        <v>1349089.32</v>
      </c>
      <c r="G11" s="8">
        <v>988315.4</v>
      </c>
      <c r="H11" s="8">
        <v>1002160.6912830597</v>
      </c>
      <c r="I11" s="10">
        <f>'[1]FY 2011'!EB8</f>
        <v>1062673.94417875</v>
      </c>
      <c r="J11" s="8">
        <f>'FY 2018'!JF3</f>
        <v>1091477.79</v>
      </c>
      <c r="K11" s="8">
        <v>1143548.81</v>
      </c>
      <c r="L11" s="10">
        <f>'FY 2018'!UR3</f>
        <v>805779.90613442729</v>
      </c>
      <c r="M11" s="10">
        <v>772202.03936287516</v>
      </c>
      <c r="N11" s="10">
        <v>759226.80631829635</v>
      </c>
      <c r="O11" s="10">
        <v>801800.24406754645</v>
      </c>
      <c r="P11" s="10">
        <v>857276.73152738577</v>
      </c>
      <c r="Q11" s="10"/>
      <c r="R11" s="61"/>
    </row>
    <row r="12" spans="1:28" x14ac:dyDescent="0.45">
      <c r="A12" t="s">
        <v>27</v>
      </c>
      <c r="B12" s="10"/>
      <c r="C12" s="8">
        <v>316033.84999999998</v>
      </c>
      <c r="D12" s="8">
        <v>336809.57</v>
      </c>
      <c r="E12" s="8">
        <v>357729.87</v>
      </c>
      <c r="F12" s="9">
        <v>320805.28000000003</v>
      </c>
      <c r="G12" s="8">
        <v>235015.53</v>
      </c>
      <c r="H12" s="8">
        <v>238307.86243242543</v>
      </c>
      <c r="I12" s="10">
        <f>'[1]FY 2011'!EB9</f>
        <v>252698.50286929257</v>
      </c>
      <c r="J12" s="8">
        <f>'FY 2018'!JF4</f>
        <v>259547.99</v>
      </c>
      <c r="K12" s="8">
        <v>271930.21999999997</v>
      </c>
      <c r="L12" s="10">
        <f>'FY 2018'!UR4</f>
        <v>191610.45413446226</v>
      </c>
      <c r="M12" s="10">
        <v>183625.80441562171</v>
      </c>
      <c r="N12" s="10">
        <v>180540.35852990928</v>
      </c>
      <c r="O12" s="10">
        <v>190664.10652498287</v>
      </c>
      <c r="P12" s="10">
        <v>203856.13907041526</v>
      </c>
      <c r="Q12" s="10"/>
      <c r="R12" s="61"/>
    </row>
    <row r="13" spans="1:28" x14ac:dyDescent="0.45">
      <c r="A13" t="s">
        <v>28</v>
      </c>
      <c r="B13" s="10"/>
      <c r="C13" s="8">
        <v>47829.96</v>
      </c>
      <c r="D13" s="8">
        <v>50974.31</v>
      </c>
      <c r="E13" s="8">
        <v>50506.14</v>
      </c>
      <c r="F13" s="9">
        <v>44917.8</v>
      </c>
      <c r="G13" s="8">
        <v>32905.879999999997</v>
      </c>
      <c r="H13" s="8">
        <v>33366.860118908262</v>
      </c>
      <c r="I13" s="10">
        <f>'[1]FY 2011'!EB10</f>
        <v>35381.644037568578</v>
      </c>
      <c r="J13" s="8">
        <f>'FY 2018'!JF5</f>
        <v>36340.68</v>
      </c>
      <c r="K13" s="8">
        <v>38074.379999999997</v>
      </c>
      <c r="L13" s="10">
        <f>'FY 2018'!UR5</f>
        <v>26828.388069409324</v>
      </c>
      <c r="M13" s="10">
        <v>25710.415241553972</v>
      </c>
      <c r="N13" s="10">
        <v>25278.405725356261</v>
      </c>
      <c r="O13" s="10">
        <v>26695.89085809634</v>
      </c>
      <c r="P13" s="10">
        <v>28542.977168403901</v>
      </c>
      <c r="Q13" s="10"/>
      <c r="R13" s="61"/>
    </row>
    <row r="14" spans="1:28" x14ac:dyDescent="0.45">
      <c r="A14" t="s">
        <v>29</v>
      </c>
      <c r="B14" s="10"/>
      <c r="C14" s="8">
        <v>66287.48</v>
      </c>
      <c r="D14" s="8">
        <v>70645.119999999995</v>
      </c>
      <c r="E14" s="8">
        <v>71648.72</v>
      </c>
      <c r="F14" s="9">
        <v>63903.86</v>
      </c>
      <c r="G14" s="8">
        <v>46814.69</v>
      </c>
      <c r="H14" s="8">
        <v>47470.516313761946</v>
      </c>
      <c r="I14" s="10">
        <f>'[1]FY 2011'!EB11</f>
        <v>50336.918262840511</v>
      </c>
      <c r="J14" s="8">
        <f>'FY 2018'!JF6</f>
        <v>51701.32</v>
      </c>
      <c r="K14" s="8">
        <v>54167.83</v>
      </c>
      <c r="L14" s="10">
        <f>'FY 2018'!UR6</f>
        <v>38168.330275072272</v>
      </c>
      <c r="M14" s="10">
        <v>36577.807727771164</v>
      </c>
      <c r="N14" s="10">
        <v>35963.194510847781</v>
      </c>
      <c r="O14" s="10">
        <v>37979.823050584215</v>
      </c>
      <c r="P14" s="10">
        <v>40607.643624077529</v>
      </c>
      <c r="Q14" s="10"/>
      <c r="R14" s="61"/>
    </row>
    <row r="15" spans="1:28" x14ac:dyDescent="0.45">
      <c r="A15" t="s">
        <v>30</v>
      </c>
      <c r="B15" s="10"/>
      <c r="C15" s="8">
        <v>45415</v>
      </c>
      <c r="D15" s="8">
        <v>45415</v>
      </c>
      <c r="E15" s="8">
        <v>51415</v>
      </c>
      <c r="F15" s="9">
        <v>51415</v>
      </c>
      <c r="G15" s="8">
        <v>37665.599999999999</v>
      </c>
      <c r="H15" s="8">
        <v>38193.257751129117</v>
      </c>
      <c r="I15" s="10">
        <f>'[1]FY 2011'!EB12</f>
        <v>40499.472997154531</v>
      </c>
      <c r="J15" s="8">
        <f>'FY 2018'!JF7</f>
        <v>41597.230000000003</v>
      </c>
      <c r="K15" s="8">
        <v>43581.71</v>
      </c>
      <c r="L15" s="10">
        <f>'FY 2018'!UR7</f>
        <v>54863.320754573891</v>
      </c>
      <c r="M15" s="10">
        <v>52577.09686028547</v>
      </c>
      <c r="N15" s="10">
        <v>51693.649200483313</v>
      </c>
      <c r="O15" s="10">
        <v>54592.356583386922</v>
      </c>
      <c r="P15" s="10">
        <v>58369.596872111768</v>
      </c>
      <c r="W15" s="8">
        <f>N15/N16</f>
        <v>4.9105662245107616E-2</v>
      </c>
      <c r="X15" s="8">
        <f t="shared" ref="X15:Y15" si="0">O15/O16</f>
        <v>4.9105662071208714E-2</v>
      </c>
      <c r="Y15" s="8">
        <f t="shared" si="0"/>
        <v>4.9105662071208728E-2</v>
      </c>
    </row>
    <row r="16" spans="1:28" x14ac:dyDescent="0.45">
      <c r="A16" t="s">
        <v>52</v>
      </c>
      <c r="B16" s="10"/>
      <c r="C16" s="8">
        <f t="shared" ref="C16:K16" si="1">SUM(C11:C15)</f>
        <v>1873251.25</v>
      </c>
      <c r="D16" s="8">
        <f t="shared" si="1"/>
        <v>1909055.98</v>
      </c>
      <c r="E16" s="8">
        <f t="shared" si="1"/>
        <v>2043690.9899999998</v>
      </c>
      <c r="F16" s="9">
        <f t="shared" si="1"/>
        <v>1830131.2600000002</v>
      </c>
      <c r="G16" s="8">
        <f t="shared" si="1"/>
        <v>1340717.0999999999</v>
      </c>
      <c r="H16" s="8">
        <f t="shared" si="1"/>
        <v>1359499.1878992845</v>
      </c>
      <c r="I16" s="8">
        <f t="shared" si="1"/>
        <v>1441590.4823456062</v>
      </c>
      <c r="J16" s="8">
        <f t="shared" si="1"/>
        <v>1480665.01</v>
      </c>
      <c r="K16" s="8">
        <f t="shared" si="1"/>
        <v>1551302.95</v>
      </c>
      <c r="L16" s="8">
        <f>SUM(L11:L15)</f>
        <v>1117250.399367945</v>
      </c>
      <c r="M16" s="8">
        <f>SUM(M11:M15)</f>
        <v>1070693.1636081073</v>
      </c>
      <c r="N16" s="8">
        <f>SUM(N11:N15)</f>
        <v>1052702.4142848931</v>
      </c>
      <c r="O16" s="8">
        <f>SUM(O11:O15)</f>
        <v>1111732.4210845968</v>
      </c>
      <c r="P16" s="8">
        <f>SUM(P11:P15)</f>
        <v>1188653.0882623941</v>
      </c>
      <c r="W16" s="8">
        <f>W15*N25</f>
        <v>2652.2344469223785</v>
      </c>
      <c r="X16" s="8">
        <f t="shared" ref="X16" si="2">X15*O25</f>
        <v>2647.7183712483256</v>
      </c>
      <c r="Y16" s="8">
        <f>Y15*P25</f>
        <v>2744.2600412153042</v>
      </c>
    </row>
    <row r="17" spans="1:17" x14ac:dyDescent="0.45">
      <c r="B17" s="10"/>
    </row>
    <row r="18" spans="1:17" x14ac:dyDescent="0.45">
      <c r="A18" t="s">
        <v>33</v>
      </c>
      <c r="B18" s="10"/>
      <c r="F18" s="9">
        <v>404290</v>
      </c>
      <c r="G18" s="8">
        <v>295684.59000000003</v>
      </c>
      <c r="H18" s="8">
        <v>318853.54781852552</v>
      </c>
      <c r="I18" s="10">
        <f>'[1]FY 2011'!EB15</f>
        <v>355239.01127927116</v>
      </c>
      <c r="J18" s="8">
        <f>'FY 2018'!JF10</f>
        <v>382729.66</v>
      </c>
      <c r="K18" s="8">
        <v>320007.13</v>
      </c>
      <c r="L18" s="8">
        <f>'FY 2018'!UR10</f>
        <v>227450.63620366401</v>
      </c>
      <c r="M18" s="8">
        <v>172343.93983976828</v>
      </c>
      <c r="N18" s="49">
        <v>178843.14110604752</v>
      </c>
      <c r="O18" s="49">
        <v>85160.100021782215</v>
      </c>
      <c r="P18" s="49">
        <v>207891.51590530772</v>
      </c>
      <c r="Q18" s="49"/>
    </row>
    <row r="19" spans="1:17" x14ac:dyDescent="0.45">
      <c r="A19" t="s">
        <v>34</v>
      </c>
      <c r="B19" s="10"/>
      <c r="C19" s="8">
        <v>419310.91</v>
      </c>
      <c r="D19" s="8">
        <v>398876.1</v>
      </c>
      <c r="E19" s="8">
        <v>449443.55</v>
      </c>
      <c r="F19" s="9">
        <v>406402.45</v>
      </c>
      <c r="G19" s="8">
        <v>288810.78999999998</v>
      </c>
      <c r="H19" s="8">
        <v>318593.19070218515</v>
      </c>
      <c r="I19" s="10">
        <f>'[1]FY 2011'!EB16</f>
        <v>404788.55255667487</v>
      </c>
      <c r="J19" s="8">
        <f>'FY 2018'!JF11</f>
        <v>422799.26</v>
      </c>
      <c r="K19" s="8">
        <v>254673.84</v>
      </c>
      <c r="L19" s="8">
        <f>'FY 2018'!UR11</f>
        <v>57282.224428390939</v>
      </c>
      <c r="M19" s="8">
        <v>39981.785212658106</v>
      </c>
      <c r="N19" s="49">
        <v>21093.914522983545</v>
      </c>
      <c r="O19" s="49">
        <v>14506.259803283419</v>
      </c>
      <c r="P19" s="49">
        <v>51512.727531298944</v>
      </c>
      <c r="Q19" s="49"/>
    </row>
    <row r="20" spans="1:17" x14ac:dyDescent="0.45">
      <c r="A20" t="s">
        <v>55</v>
      </c>
      <c r="B20" s="10"/>
      <c r="H20" s="8">
        <v>0.6</v>
      </c>
      <c r="I20" s="10">
        <f>'[1]FY 2011'!DF14</f>
        <v>0.7200000000000002</v>
      </c>
      <c r="J20" s="8">
        <f>'FY 2018'!JF9</f>
        <v>0</v>
      </c>
    </row>
    <row r="21" spans="1:17" x14ac:dyDescent="0.45">
      <c r="A21" t="s">
        <v>35</v>
      </c>
      <c r="B21" s="10"/>
      <c r="C21" s="8">
        <f t="shared" ref="C21" si="3">C16+C18+C19</f>
        <v>2292562.16</v>
      </c>
      <c r="D21" s="8">
        <f>D16+D18+D19</f>
        <v>2307932.08</v>
      </c>
      <c r="E21" s="8">
        <f>E16+E18+E19</f>
        <v>2493134.5399999996</v>
      </c>
      <c r="F21" s="9">
        <f>F16+F18+F19</f>
        <v>2640823.7100000004</v>
      </c>
      <c r="G21" s="8">
        <f>G16+G18+G19</f>
        <v>1925212.48</v>
      </c>
      <c r="H21" s="8">
        <f t="shared" ref="H21:P21" si="4">H16+H18+H19+H20</f>
        <v>1996946.5264199954</v>
      </c>
      <c r="I21" s="8">
        <f t="shared" si="4"/>
        <v>2201618.7661815523</v>
      </c>
      <c r="J21" s="8">
        <f t="shared" si="4"/>
        <v>2286193.9299999997</v>
      </c>
      <c r="K21" s="8">
        <f t="shared" si="4"/>
        <v>2125983.92</v>
      </c>
      <c r="L21" s="8">
        <f t="shared" si="4"/>
        <v>1401983.26</v>
      </c>
      <c r="M21" s="8">
        <f t="shared" si="4"/>
        <v>1283018.8886605336</v>
      </c>
      <c r="N21" s="8">
        <f t="shared" si="4"/>
        <v>1252639.4699139241</v>
      </c>
      <c r="O21" s="8">
        <f t="shared" si="4"/>
        <v>1211398.7809096626</v>
      </c>
      <c r="P21" s="8">
        <f t="shared" si="4"/>
        <v>1448057.3316990007</v>
      </c>
    </row>
    <row r="22" spans="1:17" x14ac:dyDescent="0.45">
      <c r="B22" s="10"/>
    </row>
    <row r="23" spans="1:17" x14ac:dyDescent="0.45">
      <c r="A23" t="s">
        <v>56</v>
      </c>
      <c r="B23" s="10"/>
      <c r="C23" s="8">
        <f t="shared" ref="C23" si="5">C21-C19</f>
        <v>1873251.2500000002</v>
      </c>
      <c r="D23" s="8">
        <f>D21-D19</f>
        <v>1909055.98</v>
      </c>
      <c r="E23" s="8">
        <f>E21-E19</f>
        <v>2043690.9899999995</v>
      </c>
      <c r="F23" s="9">
        <f>F21-F19-F18</f>
        <v>1830131.2600000002</v>
      </c>
      <c r="G23" s="8">
        <f>G21-G19-G18</f>
        <v>1340717.0999999999</v>
      </c>
      <c r="H23" s="8">
        <f>H21-H19-H18</f>
        <v>1359499.7878992849</v>
      </c>
      <c r="I23" s="8">
        <f t="shared" ref="I23:J23" si="6">I21-I19-I18</f>
        <v>1441591.2023456062</v>
      </c>
      <c r="J23" s="8">
        <f t="shared" si="6"/>
        <v>1480665.0099999998</v>
      </c>
      <c r="K23" s="8">
        <f t="shared" ref="K23:P23" si="7">K21-K19-K18</f>
        <v>1551302.9499999997</v>
      </c>
      <c r="L23" s="8">
        <f t="shared" si="7"/>
        <v>1117250.3993679453</v>
      </c>
      <c r="M23" s="8">
        <f t="shared" si="7"/>
        <v>1070693.1636081073</v>
      </c>
      <c r="N23" s="8">
        <f t="shared" si="7"/>
        <v>1052702.4142848931</v>
      </c>
      <c r="O23" s="8">
        <f t="shared" si="7"/>
        <v>1111732.4210845968</v>
      </c>
      <c r="P23" s="8">
        <f t="shared" si="7"/>
        <v>1188653.0882623941</v>
      </c>
    </row>
    <row r="24" spans="1:17" x14ac:dyDescent="0.45">
      <c r="A24" t="s">
        <v>57</v>
      </c>
      <c r="C24" s="8">
        <v>1684381.97</v>
      </c>
      <c r="D24" s="8">
        <v>1848822.29</v>
      </c>
      <c r="E24" s="8">
        <f t="shared" ref="E24:H24" si="8">AVERAGE(C23:E23)</f>
        <v>1941999.4066666665</v>
      </c>
      <c r="F24" s="9">
        <f t="shared" si="8"/>
        <v>1927626.0766666669</v>
      </c>
      <c r="G24" s="8">
        <f t="shared" si="8"/>
        <v>1738179.7833333332</v>
      </c>
      <c r="H24" s="8">
        <f t="shared" si="8"/>
        <v>1510116.0492997617</v>
      </c>
      <c r="I24" s="8">
        <f t="shared" ref="I24:M24" si="9">AVERAGE(G23:I23)</f>
        <v>1380602.696748297</v>
      </c>
      <c r="J24" s="8">
        <f t="shared" si="9"/>
        <v>1427252.0000816304</v>
      </c>
      <c r="K24" s="8">
        <f t="shared" si="9"/>
        <v>1491186.3874485351</v>
      </c>
      <c r="L24" s="8">
        <f t="shared" si="9"/>
        <v>1383072.7864559817</v>
      </c>
      <c r="M24" s="8">
        <f t="shared" si="9"/>
        <v>1246415.5043253507</v>
      </c>
      <c r="N24" s="8">
        <f>AVERAGE(L23:N23)</f>
        <v>1080215.3257536485</v>
      </c>
      <c r="O24" s="8">
        <f>AVERAGE(M23:O23)</f>
        <v>1078375.999659199</v>
      </c>
      <c r="P24" s="8">
        <f>AVERAGE(N23:P23)</f>
        <v>1117695.9745439615</v>
      </c>
    </row>
    <row r="25" spans="1:17" x14ac:dyDescent="0.45">
      <c r="A25" t="s">
        <v>58</v>
      </c>
      <c r="C25" s="8">
        <v>84219.1</v>
      </c>
      <c r="D25" s="8">
        <f t="shared" ref="D25:G25" si="10">D24*0.05</f>
        <v>92441.114500000011</v>
      </c>
      <c r="E25" s="8">
        <f t="shared" si="10"/>
        <v>97099.970333333331</v>
      </c>
      <c r="F25" s="9">
        <f t="shared" si="10"/>
        <v>96381.303833333353</v>
      </c>
      <c r="G25" s="8">
        <f t="shared" si="10"/>
        <v>86908.989166666666</v>
      </c>
      <c r="H25" s="8">
        <f t="shared" ref="H25:M25" si="11">H24*0.05</f>
        <v>75505.802464988083</v>
      </c>
      <c r="I25" s="8">
        <f t="shared" si="11"/>
        <v>69030.134837414851</v>
      </c>
      <c r="J25" s="8">
        <f t="shared" si="11"/>
        <v>71362.600004081527</v>
      </c>
      <c r="K25" s="8">
        <f t="shared" si="11"/>
        <v>74559.319372426762</v>
      </c>
      <c r="L25" s="8">
        <f t="shared" si="11"/>
        <v>69153.639322799092</v>
      </c>
      <c r="M25" s="8">
        <f t="shared" si="11"/>
        <v>62320.775216267539</v>
      </c>
      <c r="N25" s="8">
        <f>N24*0.05</f>
        <v>54010.766287682432</v>
      </c>
      <c r="O25" s="8">
        <f>O24*0.05</f>
        <v>53918.799982959958</v>
      </c>
      <c r="P25" s="8">
        <f>P24*0.05</f>
        <v>55884.798727198075</v>
      </c>
    </row>
    <row r="26" spans="1:17" x14ac:dyDescent="0.45">
      <c r="A26" t="s">
        <v>59</v>
      </c>
      <c r="C26" s="8">
        <f>C25*0.25</f>
        <v>21054.775000000001</v>
      </c>
      <c r="D26" s="8">
        <f t="shared" ref="D26:K26" si="12">D25*0.25</f>
        <v>23110.278625000003</v>
      </c>
      <c r="E26" s="8">
        <f t="shared" si="12"/>
        <v>24274.992583333333</v>
      </c>
      <c r="F26" s="8">
        <f t="shared" si="12"/>
        <v>24095.325958333338</v>
      </c>
      <c r="G26" s="8">
        <f t="shared" si="12"/>
        <v>21727.247291666667</v>
      </c>
      <c r="H26" s="8">
        <f t="shared" si="12"/>
        <v>18876.450616247021</v>
      </c>
      <c r="I26" s="8">
        <f t="shared" si="12"/>
        <v>17257.533709353713</v>
      </c>
      <c r="J26" s="8">
        <f t="shared" si="12"/>
        <v>17840.650001020382</v>
      </c>
      <c r="K26" s="8">
        <f t="shared" si="12"/>
        <v>18639.829843106691</v>
      </c>
      <c r="L26" s="8">
        <f>L25*0.25</f>
        <v>17288.409830699773</v>
      </c>
      <c r="M26" s="8">
        <f>M25*0.25</f>
        <v>15580.193804066885</v>
      </c>
      <c r="N26" s="8">
        <f>N25*0.25</f>
        <v>13502.691571920608</v>
      </c>
      <c r="O26" s="8">
        <f>O25*0.25</f>
        <v>13479.699995739989</v>
      </c>
      <c r="P26" s="8">
        <f>P25*0.25</f>
        <v>13971.199681799519</v>
      </c>
    </row>
    <row r="28" spans="1:17" x14ac:dyDescent="0.45">
      <c r="A28" t="s">
        <v>60</v>
      </c>
      <c r="C28" s="8">
        <f>C12/C16*C25</f>
        <v>14208.497881175843</v>
      </c>
      <c r="D28" s="8">
        <f t="shared" ref="D28:F28" si="13">D12/D16*D25</f>
        <v>16309.135170078023</v>
      </c>
      <c r="E28" s="8">
        <f t="shared" si="13"/>
        <v>16996.483291413439</v>
      </c>
      <c r="F28" s="9">
        <f t="shared" si="13"/>
        <v>16894.761506350958</v>
      </c>
      <c r="G28" s="8">
        <f>G12/G16*G25</f>
        <v>15234.356413271991</v>
      </c>
      <c r="H28" s="8">
        <f>H12/H16*H25</f>
        <v>13235.481526458467</v>
      </c>
      <c r="I28" s="8">
        <f t="shared" ref="I28" si="14">I12/I16*I25</f>
        <v>12100.393239207137</v>
      </c>
      <c r="J28" s="8">
        <f t="shared" ref="J28:O28" si="15">J12/J16*J25</f>
        <v>12509.257169677665</v>
      </c>
      <c r="K28" s="8">
        <f t="shared" si="15"/>
        <v>13069.614880829222</v>
      </c>
      <c r="L28" s="8">
        <f t="shared" si="15"/>
        <v>11859.97359516586</v>
      </c>
      <c r="M28" s="8">
        <f t="shared" si="15"/>
        <v>10688.125104234687</v>
      </c>
      <c r="N28" s="8">
        <f t="shared" si="15"/>
        <v>9262.9436179998866</v>
      </c>
      <c r="O28" s="8">
        <f t="shared" si="15"/>
        <v>9247.1710176634679</v>
      </c>
      <c r="P28" s="8">
        <f>P12/P16*P25</f>
        <v>9584.3433325930855</v>
      </c>
    </row>
    <row r="29" spans="1:17" x14ac:dyDescent="0.45">
      <c r="A29" t="s">
        <v>61</v>
      </c>
      <c r="C29" s="8">
        <v>12500</v>
      </c>
      <c r="D29" s="8">
        <v>12500</v>
      </c>
      <c r="E29" s="8">
        <v>12500</v>
      </c>
      <c r="F29" s="9">
        <v>12500</v>
      </c>
      <c r="G29" s="8">
        <v>12500</v>
      </c>
      <c r="H29" s="8">
        <v>12500</v>
      </c>
      <c r="I29" s="8">
        <v>12500</v>
      </c>
      <c r="J29" s="8">
        <v>12500</v>
      </c>
      <c r="K29" s="8">
        <v>12500</v>
      </c>
    </row>
    <row r="30" spans="1:17" x14ac:dyDescent="0.45">
      <c r="A30" t="s">
        <v>62</v>
      </c>
      <c r="C30" s="8">
        <f>C28-C29</f>
        <v>1708.4978811758428</v>
      </c>
      <c r="D30" s="8">
        <f t="shared" ref="D30:K30" si="16">D28-D29</f>
        <v>3809.1351700780233</v>
      </c>
      <c r="E30" s="8">
        <f t="shared" si="16"/>
        <v>4496.4832914134386</v>
      </c>
      <c r="F30" s="9">
        <f t="shared" si="16"/>
        <v>4394.7615063509584</v>
      </c>
      <c r="G30" s="8">
        <f t="shared" si="16"/>
        <v>2734.3564132719912</v>
      </c>
      <c r="H30" s="8">
        <f t="shared" si="16"/>
        <v>735.48152645846676</v>
      </c>
      <c r="I30" s="8">
        <f t="shared" si="16"/>
        <v>-399.6067607928635</v>
      </c>
      <c r="J30" s="8">
        <f t="shared" si="16"/>
        <v>9.2571696776649333</v>
      </c>
      <c r="K30" s="8">
        <f t="shared" si="16"/>
        <v>569.61488082922187</v>
      </c>
    </row>
    <row r="31" spans="1:17" x14ac:dyDescent="0.45">
      <c r="N31" s="8">
        <f>(K15+L15+M15)/3*0.05</f>
        <v>2517.0354602476564</v>
      </c>
    </row>
    <row r="36" spans="1:110" x14ac:dyDescent="0.45">
      <c r="N36" s="8">
        <v>13502.69</v>
      </c>
      <c r="O36" s="8">
        <f>$N$36*'FY 2018'!AGG3</f>
        <v>9738.3686655359033</v>
      </c>
    </row>
    <row r="37" spans="1:110" hidden="1" x14ac:dyDescent="0.45">
      <c r="A37" t="s">
        <v>63</v>
      </c>
      <c r="C37" s="17"/>
      <c r="D37" s="28"/>
      <c r="E37" s="17"/>
      <c r="F37" s="29"/>
      <c r="G37" s="17"/>
      <c r="H37" s="17"/>
      <c r="J37" s="17">
        <v>273411.67725111695</v>
      </c>
      <c r="K37" s="17"/>
      <c r="L37" s="17"/>
      <c r="O37" s="8">
        <f>$N$36*'FY 2018'!AGG4</f>
        <v>2315.7356349127585</v>
      </c>
    </row>
    <row r="38" spans="1:110" ht="64.900000000000006" hidden="1" x14ac:dyDescent="0.45">
      <c r="C38" s="30"/>
      <c r="D38" s="31"/>
      <c r="E38" s="31"/>
      <c r="F38" s="32"/>
      <c r="G38" s="31"/>
      <c r="H38" s="31"/>
      <c r="I38" s="33"/>
      <c r="J38" s="34">
        <v>38281.807812289822</v>
      </c>
      <c r="K38" s="34"/>
      <c r="L38" s="34"/>
      <c r="M38" s="35"/>
      <c r="N38" s="35"/>
      <c r="O38" s="8">
        <f>$N$36*'FY 2018'!AGG5</f>
        <v>324.23833323834049</v>
      </c>
      <c r="Q38" s="35"/>
      <c r="R38" s="35"/>
      <c r="S38" s="35"/>
      <c r="T38" s="35"/>
      <c r="U38" s="35"/>
    </row>
    <row r="39" spans="1:110" s="36" customFormat="1" ht="198.4" hidden="1" x14ac:dyDescent="0.45">
      <c r="C39" s="37" t="s">
        <v>64</v>
      </c>
      <c r="D39" s="4" t="s">
        <v>1</v>
      </c>
      <c r="E39" s="4" t="s">
        <v>65</v>
      </c>
      <c r="F39" s="38" t="s">
        <v>66</v>
      </c>
      <c r="G39" s="5" t="s">
        <v>3</v>
      </c>
      <c r="H39" s="5" t="s">
        <v>6</v>
      </c>
      <c r="I39" s="39"/>
      <c r="J39" s="5">
        <v>54462.932335930316</v>
      </c>
      <c r="K39" s="5" t="s">
        <v>68</v>
      </c>
      <c r="L39" s="4" t="s">
        <v>69</v>
      </c>
      <c r="M39" s="4" t="s">
        <v>1</v>
      </c>
      <c r="N39" s="4" t="s">
        <v>65</v>
      </c>
      <c r="O39" s="8">
        <f>$N$36*'FY 2018'!AGG6</f>
        <v>461.28883177260502</v>
      </c>
      <c r="P39" s="8"/>
      <c r="Q39" s="4"/>
      <c r="R39" s="5" t="s">
        <v>3</v>
      </c>
      <c r="S39" s="5" t="s">
        <v>6</v>
      </c>
      <c r="T39" s="5" t="s">
        <v>67</v>
      </c>
      <c r="U39" s="5" t="s">
        <v>8</v>
      </c>
      <c r="V39" s="5" t="s">
        <v>9</v>
      </c>
      <c r="W39" s="4" t="s">
        <v>70</v>
      </c>
      <c r="X39" s="4" t="s">
        <v>1</v>
      </c>
      <c r="Y39" s="4" t="s">
        <v>65</v>
      </c>
      <c r="Z39" s="5" t="s">
        <v>3</v>
      </c>
      <c r="AA39" s="5" t="s">
        <v>6</v>
      </c>
      <c r="AB39" s="5" t="s">
        <v>67</v>
      </c>
      <c r="AC39" s="5" t="s">
        <v>8</v>
      </c>
      <c r="AD39" s="5" t="s">
        <v>9</v>
      </c>
      <c r="AE39" s="4" t="s">
        <v>71</v>
      </c>
      <c r="AF39" s="4" t="s">
        <v>1</v>
      </c>
      <c r="AG39" s="4" t="s">
        <v>65</v>
      </c>
      <c r="AH39" s="5" t="s">
        <v>3</v>
      </c>
      <c r="AI39" s="5" t="s">
        <v>6</v>
      </c>
      <c r="AJ39" s="5" t="s">
        <v>72</v>
      </c>
      <c r="AK39" s="5" t="s">
        <v>7</v>
      </c>
      <c r="AL39" s="5" t="s">
        <v>8</v>
      </c>
      <c r="AM39" s="5" t="s">
        <v>9</v>
      </c>
      <c r="AN39" s="4" t="s">
        <v>73</v>
      </c>
      <c r="AO39" s="4" t="s">
        <v>1</v>
      </c>
      <c r="AP39" s="4" t="s">
        <v>65</v>
      </c>
      <c r="AQ39" s="5" t="s">
        <v>3</v>
      </c>
      <c r="AR39" s="5" t="s">
        <v>6</v>
      </c>
      <c r="AS39" s="5" t="s">
        <v>8</v>
      </c>
      <c r="AT39" s="5" t="s">
        <v>9</v>
      </c>
      <c r="AU39" s="4" t="s">
        <v>74</v>
      </c>
      <c r="AV39" s="4" t="s">
        <v>1</v>
      </c>
      <c r="AW39" s="4" t="s">
        <v>65</v>
      </c>
      <c r="AX39" s="5" t="s">
        <v>3</v>
      </c>
      <c r="AY39" s="5" t="s">
        <v>6</v>
      </c>
      <c r="AZ39" s="5" t="s">
        <v>8</v>
      </c>
      <c r="BA39" s="5" t="s">
        <v>9</v>
      </c>
      <c r="BB39" s="4" t="s">
        <v>75</v>
      </c>
      <c r="BC39" s="4" t="s">
        <v>1</v>
      </c>
      <c r="BD39" s="4" t="s">
        <v>65</v>
      </c>
      <c r="BE39" s="5" t="s">
        <v>3</v>
      </c>
      <c r="BF39" s="5" t="s">
        <v>76</v>
      </c>
      <c r="BG39" s="5" t="s">
        <v>6</v>
      </c>
      <c r="BH39" s="5" t="s">
        <v>7</v>
      </c>
      <c r="BI39" s="5" t="s">
        <v>8</v>
      </c>
      <c r="BJ39" s="5" t="s">
        <v>9</v>
      </c>
      <c r="BK39" s="4" t="s">
        <v>77</v>
      </c>
      <c r="BL39" s="4" t="s">
        <v>1</v>
      </c>
      <c r="BM39" s="4" t="s">
        <v>65</v>
      </c>
      <c r="BN39" s="5" t="s">
        <v>3</v>
      </c>
      <c r="BO39" s="5" t="s">
        <v>78</v>
      </c>
      <c r="BP39" s="5" t="s">
        <v>6</v>
      </c>
      <c r="BQ39" s="5" t="s">
        <v>7</v>
      </c>
      <c r="BR39" s="5" t="s">
        <v>8</v>
      </c>
      <c r="BS39" s="5" t="s">
        <v>9</v>
      </c>
      <c r="BT39" s="4" t="s">
        <v>79</v>
      </c>
      <c r="BU39" s="4" t="s">
        <v>1</v>
      </c>
      <c r="BV39" s="4" t="s">
        <v>65</v>
      </c>
      <c r="BW39" s="5" t="s">
        <v>3</v>
      </c>
      <c r="BX39" s="5" t="s">
        <v>6</v>
      </c>
      <c r="BY39" s="5" t="s">
        <v>80</v>
      </c>
      <c r="BZ39" s="5" t="s">
        <v>8</v>
      </c>
      <c r="CA39" s="5" t="s">
        <v>9</v>
      </c>
      <c r="CB39" s="4" t="s">
        <v>81</v>
      </c>
      <c r="CC39" s="4" t="s">
        <v>1</v>
      </c>
      <c r="CD39" s="4" t="s">
        <v>65</v>
      </c>
      <c r="CE39" s="5" t="s">
        <v>3</v>
      </c>
      <c r="CF39" s="5" t="s">
        <v>6</v>
      </c>
      <c r="CG39" s="5" t="s">
        <v>8</v>
      </c>
      <c r="CH39" s="5" t="s">
        <v>9</v>
      </c>
      <c r="CI39" s="4" t="s">
        <v>82</v>
      </c>
      <c r="CJ39" s="4" t="s">
        <v>1</v>
      </c>
      <c r="CK39" s="4" t="s">
        <v>65</v>
      </c>
      <c r="CL39" s="5" t="s">
        <v>3</v>
      </c>
      <c r="CM39" s="5" t="s">
        <v>6</v>
      </c>
      <c r="CN39" s="5" t="s">
        <v>83</v>
      </c>
      <c r="CO39" s="5" t="s">
        <v>8</v>
      </c>
      <c r="CP39" s="5" t="s">
        <v>9</v>
      </c>
      <c r="CQ39" s="4" t="s">
        <v>84</v>
      </c>
      <c r="CR39" s="4" t="s">
        <v>1</v>
      </c>
      <c r="CS39" s="4" t="s">
        <v>65</v>
      </c>
      <c r="CT39" s="5" t="s">
        <v>3</v>
      </c>
      <c r="CU39" s="5" t="s">
        <v>78</v>
      </c>
      <c r="CV39" s="5" t="s">
        <v>6</v>
      </c>
      <c r="CW39" s="5" t="s">
        <v>7</v>
      </c>
      <c r="CX39" s="5" t="s">
        <v>8</v>
      </c>
      <c r="CY39" s="5" t="s">
        <v>9</v>
      </c>
      <c r="CZ39" s="4" t="s">
        <v>85</v>
      </c>
    </row>
    <row r="40" spans="1:110" hidden="1" x14ac:dyDescent="0.45">
      <c r="C40" s="40"/>
      <c r="D40" s="41"/>
      <c r="E40" s="41"/>
      <c r="J40" s="8">
        <v>43819.135040500536</v>
      </c>
      <c r="M40" s="41"/>
      <c r="N40" s="41"/>
      <c r="O40" s="8">
        <f>$N$36*'FY 2018'!AGG7</f>
        <v>663.0585345403922</v>
      </c>
      <c r="Q40" s="41"/>
      <c r="X40" s="41"/>
      <c r="Y40" s="41"/>
      <c r="AC40" s="8"/>
      <c r="AD40" s="8"/>
      <c r="AE40" s="8"/>
      <c r="AF40" s="41"/>
      <c r="AG40" s="41"/>
      <c r="AH40" s="8"/>
      <c r="AI40" s="8"/>
      <c r="AJ40" s="8"/>
      <c r="AK40" s="8"/>
      <c r="AL40" s="8"/>
      <c r="AM40" s="8"/>
      <c r="AN40" s="8"/>
      <c r="AO40" s="41"/>
      <c r="AP40" s="41"/>
      <c r="AQ40" s="8"/>
      <c r="AR40" s="8"/>
      <c r="AS40" s="8"/>
      <c r="AT40" s="8"/>
      <c r="AU40" s="8"/>
      <c r="AV40" s="41"/>
      <c r="AW40" s="41"/>
      <c r="AX40" s="8"/>
      <c r="AY40" s="8"/>
      <c r="AZ40" s="8"/>
      <c r="BA40" s="8"/>
      <c r="BB40" s="8"/>
      <c r="BC40" s="41"/>
      <c r="BD40" s="41"/>
      <c r="BE40" s="8"/>
      <c r="BF40" s="8"/>
      <c r="BG40" s="8"/>
      <c r="BH40" s="8"/>
      <c r="BI40" s="8"/>
      <c r="BJ40" s="8"/>
      <c r="BK40" s="8"/>
      <c r="BL40" s="41"/>
      <c r="BM40" s="41"/>
      <c r="BN40" s="8"/>
      <c r="BO40" s="8"/>
      <c r="BP40" s="8"/>
      <c r="BQ40" s="8"/>
      <c r="BR40" s="8"/>
      <c r="BS40" s="8"/>
      <c r="BT40" s="8"/>
      <c r="BU40" s="41"/>
      <c r="BV40" s="41"/>
      <c r="BW40" s="8"/>
      <c r="BX40" s="8"/>
      <c r="BY40" s="8"/>
      <c r="BZ40" s="8"/>
      <c r="CA40" s="8"/>
      <c r="CB40" s="8"/>
      <c r="CC40" s="41"/>
      <c r="CD40" s="41"/>
      <c r="CE40" s="8"/>
      <c r="CF40" s="8"/>
      <c r="CG40" s="8"/>
      <c r="CH40" s="8"/>
      <c r="CI40" s="8"/>
      <c r="CJ40" s="41"/>
      <c r="CK40" s="41"/>
      <c r="CL40" s="8"/>
      <c r="CM40" s="8"/>
      <c r="CN40" s="8"/>
      <c r="CO40" s="8"/>
      <c r="CP40" s="8"/>
      <c r="CQ40" s="8"/>
      <c r="CR40" s="41"/>
      <c r="CS40" s="41"/>
      <c r="CT40" s="8"/>
      <c r="CU40" s="8"/>
      <c r="CV40" s="8"/>
      <c r="CW40" s="8"/>
      <c r="CX40" s="8"/>
      <c r="CY40" s="8"/>
      <c r="CZ40" s="8"/>
    </row>
    <row r="41" spans="1:110" hidden="1" x14ac:dyDescent="0.45">
      <c r="D41" s="41"/>
      <c r="E41" s="41"/>
      <c r="F41" s="9">
        <v>-413384.85</v>
      </c>
      <c r="H41" s="8">
        <v>5744.38</v>
      </c>
      <c r="J41" s="8">
        <v>1559754.339962879</v>
      </c>
      <c r="K41" s="8">
        <v>-168663.86</v>
      </c>
      <c r="M41" s="41"/>
      <c r="N41" s="41"/>
      <c r="O41" s="8">
        <f>$N$36*'FY 2018'!AGG8</f>
        <v>13502.689999999999</v>
      </c>
      <c r="Q41" s="41"/>
      <c r="R41" s="8">
        <v>-47941</v>
      </c>
      <c r="S41" s="8">
        <v>4183.46</v>
      </c>
      <c r="T41" s="8">
        <v>-36326.9</v>
      </c>
      <c r="U41" s="8">
        <v>-1349.51</v>
      </c>
      <c r="V41" s="8">
        <v>-220798.01</v>
      </c>
      <c r="X41" s="41"/>
      <c r="Y41" s="41"/>
      <c r="AA41" s="8">
        <v>5247.73</v>
      </c>
      <c r="AB41" s="8">
        <v>-111724.31</v>
      </c>
      <c r="AC41" s="8">
        <v>-1153.4100000000001</v>
      </c>
      <c r="AD41" s="8">
        <v>35880.17</v>
      </c>
      <c r="AE41" s="8"/>
      <c r="AF41" s="41"/>
      <c r="AG41" s="41"/>
      <c r="AH41" s="8"/>
      <c r="AI41" s="8">
        <v>24269.74</v>
      </c>
      <c r="AJ41" s="8">
        <v>-8669.3700000000008</v>
      </c>
      <c r="AK41" s="8">
        <v>8519.3700000000008</v>
      </c>
      <c r="AL41" s="8">
        <v>-1105.58</v>
      </c>
      <c r="AM41" s="8">
        <v>43416.11</v>
      </c>
      <c r="AN41" s="8"/>
      <c r="AO41" s="41"/>
      <c r="AP41" s="41"/>
      <c r="AQ41" s="8"/>
      <c r="AR41" s="8">
        <v>3986.86</v>
      </c>
      <c r="AS41" s="8">
        <v>-1149.8599999999999</v>
      </c>
      <c r="AT41" s="8">
        <v>-75037.83</v>
      </c>
      <c r="AU41" s="8"/>
      <c r="AV41" s="41"/>
      <c r="AW41" s="41"/>
      <c r="AX41" s="8">
        <v>-23971</v>
      </c>
      <c r="AY41" s="8">
        <v>2705.5</v>
      </c>
      <c r="AZ41" s="8">
        <v>-1101.73</v>
      </c>
      <c r="BA41" s="8">
        <v>-96921.68</v>
      </c>
      <c r="BB41" s="8"/>
      <c r="BC41" s="41"/>
      <c r="BD41" s="41"/>
      <c r="BE41" s="8"/>
      <c r="BF41" s="8">
        <f>-7073+6800</f>
        <v>-273</v>
      </c>
      <c r="BG41" s="8">
        <v>4817.1400000000003</v>
      </c>
      <c r="BH41" s="8">
        <v>-10396.82</v>
      </c>
      <c r="BI41" s="8">
        <v>-1021.25</v>
      </c>
      <c r="BJ41" s="8">
        <f>76340.06+10396.82</f>
        <v>86736.88</v>
      </c>
      <c r="BK41" s="8"/>
      <c r="BL41" s="41"/>
      <c r="BM41" s="41"/>
      <c r="BN41" s="8">
        <v>1984.68</v>
      </c>
      <c r="BO41" s="8">
        <v>-2064.59</v>
      </c>
      <c r="BP41" s="8">
        <v>3259.75</v>
      </c>
      <c r="BQ41" s="8">
        <v>-2503.12</v>
      </c>
      <c r="BR41" s="8">
        <v>-1069.95</v>
      </c>
      <c r="BS41" s="8">
        <v>119943.67</v>
      </c>
      <c r="BT41" s="8"/>
      <c r="BU41" s="41"/>
      <c r="BV41" s="41"/>
      <c r="BW41" s="8"/>
      <c r="BX41" s="8">
        <v>4091.55</v>
      </c>
      <c r="BY41" s="8">
        <v>-4889.9399999999996</v>
      </c>
      <c r="BZ41" s="8">
        <v>-1149.6600000000001</v>
      </c>
      <c r="CA41" s="8">
        <v>81930.3</v>
      </c>
      <c r="CB41" s="8"/>
      <c r="CC41" s="41"/>
      <c r="CD41" s="41"/>
      <c r="CE41" s="8">
        <f>-25056.01+1</f>
        <v>-25055.01</v>
      </c>
      <c r="CF41" s="8">
        <v>6200.9</v>
      </c>
      <c r="CG41" s="8">
        <v>-1198.27</v>
      </c>
      <c r="CH41" s="8">
        <v>-1710.88</v>
      </c>
      <c r="CI41" s="8"/>
      <c r="CJ41" s="41"/>
      <c r="CK41" s="41"/>
      <c r="CL41" s="8"/>
      <c r="CM41" s="8">
        <v>3364.36</v>
      </c>
      <c r="CN41" s="8">
        <v>-436.29</v>
      </c>
      <c r="CO41" s="8">
        <v>-1183.76</v>
      </c>
      <c r="CP41" s="8">
        <v>115190.05</v>
      </c>
      <c r="CQ41" s="8"/>
      <c r="CR41" s="41"/>
      <c r="CS41" s="41"/>
      <c r="CT41" s="8"/>
      <c r="CU41" s="8">
        <v>-6.24</v>
      </c>
      <c r="CV41" s="8">
        <v>2974.01</v>
      </c>
      <c r="CW41" s="8">
        <v>-19175.150000000001</v>
      </c>
      <c r="CX41" s="8">
        <v>-1261.72</v>
      </c>
      <c r="CY41" s="8">
        <v>50104.959999999999</v>
      </c>
      <c r="CZ41" s="8"/>
      <c r="DC41" s="8"/>
      <c r="DD41" s="8"/>
      <c r="DE41" s="8"/>
      <c r="DF41" s="8"/>
    </row>
    <row r="42" spans="1:110" hidden="1" x14ac:dyDescent="0.45">
      <c r="A42" t="s">
        <v>26</v>
      </c>
      <c r="C42" s="8">
        <v>1349089.32</v>
      </c>
      <c r="D42" s="41">
        <f>C42/C$52</f>
        <v>0.51085928791513302</v>
      </c>
      <c r="E42" s="41">
        <f>C42/($C$52-$C$50-$C$49)</f>
        <v>0.73715440497967333</v>
      </c>
      <c r="F42" s="9">
        <f>$F$41*D42</f>
        <v>-211181.49010590406</v>
      </c>
      <c r="G42" s="8">
        <f>G$41*E42</f>
        <v>0</v>
      </c>
      <c r="H42" s="8">
        <f>H$41*D42</f>
        <v>2934.5698763139317</v>
      </c>
      <c r="J42" s="8">
        <v>0</v>
      </c>
      <c r="K42" s="8">
        <f>$K$41*D42</f>
        <v>-86163.499416617677</v>
      </c>
      <c r="L42" s="8">
        <f>C42+SUM(F42:K42)-0.49</f>
        <v>1054678.4103537921</v>
      </c>
      <c r="M42" s="41">
        <f>L42/L$52</f>
        <v>0.18087628481668439</v>
      </c>
      <c r="N42" s="41">
        <f>L42/(L$52-L$50)</f>
        <v>0.1995875263511637</v>
      </c>
      <c r="O42" s="8">
        <f>$N$36*'FY 2018'!AGG9</f>
        <v>0</v>
      </c>
      <c r="Q42" s="41"/>
      <c r="R42" s="8">
        <f>R$41*N42</f>
        <v>-9568.425600801138</v>
      </c>
      <c r="S42" s="8">
        <f>$S$41*M42</f>
        <v>756.68870247920643</v>
      </c>
      <c r="T42" s="8">
        <f>$T$41*M42</f>
        <v>-6570.6747109072121</v>
      </c>
      <c r="U42" s="8">
        <f>U$41*M42</f>
        <v>-244.09435512296375</v>
      </c>
      <c r="V42" s="8">
        <f>V$41*M42</f>
        <v>-39937.123743717129</v>
      </c>
      <c r="W42" s="8">
        <f>L42+SUM(R42:V42)</f>
        <v>999114.78064572287</v>
      </c>
      <c r="X42" s="41">
        <f>W42/W$52</f>
        <v>0.18071403603283454</v>
      </c>
      <c r="Y42" s="41">
        <f>W42/(W$52-W$50-W$49)</f>
        <v>0.2230027422632129</v>
      </c>
      <c r="Z42" s="8">
        <f>Z$41*Y42</f>
        <v>0</v>
      </c>
      <c r="AA42" s="8">
        <f>$AA$41*X42</f>
        <v>948.33846831058668</v>
      </c>
      <c r="AB42" s="8">
        <f>$AB$41*X42</f>
        <v>-20190.150983083575</v>
      </c>
      <c r="AC42" s="8">
        <f>AC$41*X42</f>
        <v>-208.43737630063168</v>
      </c>
      <c r="AD42" s="8">
        <f>AD$41*X42</f>
        <v>6484.050334244228</v>
      </c>
      <c r="AE42" s="8">
        <f>W42+SUM(Z42:AD42)</f>
        <v>986148.58108889346</v>
      </c>
      <c r="AF42" s="41">
        <f>AE42/AE$52</f>
        <v>0.18071403618779047</v>
      </c>
      <c r="AG42" s="41">
        <f>AE42/(AE$52-AE$50-AE$49)</f>
        <v>0.22300274249917643</v>
      </c>
      <c r="AH42" s="8">
        <f>AH$41*AG42</f>
        <v>0</v>
      </c>
      <c r="AI42" s="8">
        <f>$AI$41*AF42</f>
        <v>4385.8826726282659</v>
      </c>
      <c r="AJ42" s="8">
        <f>$AJ$41*AF42</f>
        <v>-1566.6768439053453</v>
      </c>
      <c r="AK42" s="8">
        <f>$AK$41*AF42</f>
        <v>1539.5697384771768</v>
      </c>
      <c r="AL42" s="8">
        <f>AL$41*AF42</f>
        <v>-199.79382412849739</v>
      </c>
      <c r="AM42" s="8">
        <f>AM$41*AF42</f>
        <v>7845.9004736730922</v>
      </c>
      <c r="AN42" s="8">
        <f>AE42+SUM(AH42:AM42)</f>
        <v>998153.46330563817</v>
      </c>
      <c r="AO42" s="41">
        <f>AN42/AN$52</f>
        <v>0.18071403601992769</v>
      </c>
      <c r="AP42" s="41">
        <f>AN42/(AN$52-AN$50-AN$49)</f>
        <v>0.22300274224355862</v>
      </c>
      <c r="AQ42" s="8">
        <f>AQ$41*AP42</f>
        <v>0</v>
      </c>
      <c r="AR42" s="8">
        <f>$AR$41*AO42</f>
        <v>720.48156164640898</v>
      </c>
      <c r="AS42" s="8">
        <f>AS$41*AO42</f>
        <v>-207.79584145787405</v>
      </c>
      <c r="AT42" s="8">
        <f>AT$41*AO42</f>
        <v>-13560.389113477211</v>
      </c>
      <c r="AU42" s="8">
        <f>AN42+SUM(AQ42:AT42)</f>
        <v>985105.75991234952</v>
      </c>
      <c r="AV42" s="41">
        <f>AU42/AU$52</f>
        <v>0.18071403650528114</v>
      </c>
      <c r="AW42" s="41">
        <f>AU42/(AU$52-AU$50)</f>
        <v>0.19958752908784139</v>
      </c>
      <c r="AX42" s="8">
        <f>AX$41*AW42</f>
        <v>-4784.312659764646</v>
      </c>
      <c r="AY42" s="8">
        <f>$AY$41*AV42</f>
        <v>488.92182576503814</v>
      </c>
      <c r="AZ42" s="8">
        <f>AZ$41*AV42</f>
        <v>-199.09807543896341</v>
      </c>
      <c r="BA42" s="8">
        <f>BA$41*AV42</f>
        <v>-17515.108017673178</v>
      </c>
      <c r="BB42" s="8">
        <f>AU42+SUM(AX42:BA42)</f>
        <v>963096.16298523778</v>
      </c>
      <c r="BC42" s="41">
        <f>BB42/BB$52</f>
        <v>0.18067781266219912</v>
      </c>
      <c r="BD42" s="41">
        <f>BB42/(BB$52-BB$50-BB$49)</f>
        <v>0.22300274356543032</v>
      </c>
      <c r="BE42" s="8">
        <f>BE$41*BD42</f>
        <v>0</v>
      </c>
      <c r="BF42" s="8">
        <f>$BF$41*BC42</f>
        <v>-49.325042856780364</v>
      </c>
      <c r="BG42" s="8">
        <f>$BG$41*BC42</f>
        <v>870.35031848758592</v>
      </c>
      <c r="BH42" s="8">
        <f>$BH$41*BC42</f>
        <v>-1878.474696242605</v>
      </c>
      <c r="BI42" s="8">
        <f>BI$41*BC42</f>
        <v>-184.51721618127084</v>
      </c>
      <c r="BJ42" s="8">
        <f>BJ$41*BC42</f>
        <v>15671.429755543646</v>
      </c>
      <c r="BK42" s="8">
        <f>BB42+SUM(BE42:BJ42)</f>
        <v>977525.62610398838</v>
      </c>
      <c r="BL42" s="41">
        <f>BK42/BK$52</f>
        <v>0.18090518397763017</v>
      </c>
      <c r="BM42" s="41">
        <f>BK42/(BK$52-BK$50-BK$49)</f>
        <v>0.22300274282997531</v>
      </c>
      <c r="BN42" s="8">
        <f>BN$41*BM42</f>
        <v>442.58908363979543</v>
      </c>
      <c r="BO42" s="8">
        <f>$BO$41*BL42</f>
        <v>-373.49503378837551</v>
      </c>
      <c r="BP42" s="8">
        <f>$BP$41*BL42</f>
        <v>589.70567347107999</v>
      </c>
      <c r="BQ42" s="8">
        <f>$BQ$41*BL42</f>
        <v>-452.8273841180856</v>
      </c>
      <c r="BR42" s="8">
        <f>BR$41*BL42</f>
        <v>-193.5595015968654</v>
      </c>
      <c r="BS42" s="8">
        <f>BS$41*BL42</f>
        <v>21698.43168830216</v>
      </c>
      <c r="BT42" s="8">
        <f>BK42+SUM(BN42:BS42)</f>
        <v>999236.47062989813</v>
      </c>
      <c r="BU42" s="41">
        <f>BT42/BT$52</f>
        <v>0.18092031075407514</v>
      </c>
      <c r="BV42" s="41">
        <f>BT42/(BT$52-BT$50-BT$49)</f>
        <v>0.22300274176801602</v>
      </c>
      <c r="BW42" s="8">
        <f>BW$41*BV42</f>
        <v>0</v>
      </c>
      <c r="BX42" s="8">
        <f>$BX$41*BU42</f>
        <v>740.24449746583616</v>
      </c>
      <c r="BY42" s="8">
        <f>$BY$41*BU42</f>
        <v>-884.68946436878207</v>
      </c>
      <c r="BZ42" s="8">
        <f>BZ$41*BU42</f>
        <v>-207.99684446153003</v>
      </c>
      <c r="CA42" s="8">
        <f>CA$41*BU42</f>
        <v>14822.855336174604</v>
      </c>
      <c r="CB42" s="8">
        <f>BT42+SUM(BW42:CA42)</f>
        <v>1013706.8841547082</v>
      </c>
      <c r="CC42" s="41">
        <f>CB42/CB$52</f>
        <v>0.18114849752522102</v>
      </c>
      <c r="CD42" s="41">
        <f>CB42/(CB$52-CB$50)</f>
        <v>0.1995968102599304</v>
      </c>
      <c r="CE42" s="8">
        <f>CE$41*CD42</f>
        <v>-5000.9000770306584</v>
      </c>
      <c r="CF42" s="8">
        <f>$CF$41*CC42</f>
        <v>1123.2837183041429</v>
      </c>
      <c r="CG42" s="8">
        <f>$CG$41*CC42</f>
        <v>-217.0648101295466</v>
      </c>
      <c r="CH42" s="8">
        <f>CH$41*CC42</f>
        <v>-309.92334144595014</v>
      </c>
      <c r="CI42" s="8">
        <f>CB42+SUM(CE42:CH42)</f>
        <v>1009302.2796444063</v>
      </c>
      <c r="CJ42" s="41">
        <f>CI42/CI$52</f>
        <v>0.18106557458339212</v>
      </c>
      <c r="CK42" s="41">
        <f>CI42/(CI$52-CI$50-CI$49)</f>
        <v>0.22300273852744726</v>
      </c>
      <c r="CL42" s="8">
        <f>CL$41*CK42</f>
        <v>0</v>
      </c>
      <c r="CM42" s="8">
        <f>$CM$41*CJ42</f>
        <v>609.16977650538115</v>
      </c>
      <c r="CN42" s="8">
        <f>$CN$41*CJ42</f>
        <v>-78.997099534988152</v>
      </c>
      <c r="CO42" s="8">
        <f>CO$41*CJ42</f>
        <v>-214.33818456883625</v>
      </c>
      <c r="CP42" s="8">
        <f>CP$41*CJ42</f>
        <v>20856.952589539669</v>
      </c>
      <c r="CQ42" s="8">
        <f>CI42+SUM(CL42:CP42)</f>
        <v>1030475.0667263475</v>
      </c>
      <c r="CR42" s="41">
        <f>CQ42/CQ$52</f>
        <v>0.18106557363781486</v>
      </c>
      <c r="CS42" s="41">
        <f>CQ42/(CQ$52-CQ$50-CQ$49)</f>
        <v>0.22300273709312871</v>
      </c>
      <c r="CT42" s="8">
        <f>CT$41*CS42</f>
        <v>0</v>
      </c>
      <c r="CU42" s="8">
        <f>$CU$41*CR42</f>
        <v>-1.1298491794999648</v>
      </c>
      <c r="CV42" s="8">
        <f>$CV$41*CR42</f>
        <v>538.49082665459787</v>
      </c>
      <c r="CW42" s="8">
        <f>$CW$41*CR42</f>
        <v>-3471.9595343411461</v>
      </c>
      <c r="CX42" s="8">
        <f>CX$41*CR42</f>
        <v>-228.45405557030378</v>
      </c>
      <c r="CY42" s="8">
        <f>CY$41*CR42</f>
        <v>9072.2833244997673</v>
      </c>
      <c r="CZ42" s="8">
        <f>CQ42+SUM(CT42:CY42)</f>
        <v>1036384.2974384109</v>
      </c>
      <c r="DC42" s="8"/>
      <c r="DD42" s="8"/>
      <c r="DE42" s="8"/>
      <c r="DF42" s="8"/>
    </row>
    <row r="43" spans="1:110" hidden="1" x14ac:dyDescent="0.45">
      <c r="A43" t="s">
        <v>27</v>
      </c>
      <c r="C43" s="8">
        <v>320805.28000000003</v>
      </c>
      <c r="D43" s="41">
        <f>C43/C$52</f>
        <v>0.12147924860913945</v>
      </c>
      <c r="E43" s="41">
        <f>C43/($C$52-$C$50-$C$49)</f>
        <v>0.17529085864584379</v>
      </c>
      <c r="F43" s="9">
        <f t="shared" ref="F43:F46" si="17">$F$41*D43</f>
        <v>-50217.680964401814</v>
      </c>
      <c r="G43" s="8">
        <f>G$41*E43</f>
        <v>0</v>
      </c>
      <c r="H43" s="8">
        <f t="shared" ref="H43:H46" si="18">H$41*D43</f>
        <v>697.82296612536845</v>
      </c>
      <c r="J43" s="8">
        <v>417563.38774269959</v>
      </c>
      <c r="K43" s="8">
        <f>$K$41*D43</f>
        <v>-20489.15898031709</v>
      </c>
      <c r="L43" s="8">
        <f t="shared" ref="L43:L46" si="19">C43+SUM(F43:K43)</f>
        <v>668359.65076410607</v>
      </c>
      <c r="M43" s="41">
        <f>L43/L$52</f>
        <v>0.11462300675239522</v>
      </c>
      <c r="N43" s="41">
        <f t="shared" ref="N43:N46" si="20">L43/(L$52-L$50)</f>
        <v>0.12648049689780583</v>
      </c>
      <c r="O43" s="8">
        <f>$N$36*'FY 2018'!AGG10</f>
        <v>0</v>
      </c>
      <c r="Q43" s="41"/>
      <c r="R43" s="8">
        <f>R$41*N43</f>
        <v>-6063.601501777709</v>
      </c>
      <c r="S43" s="8">
        <f t="shared" ref="S43:S46" si="21">$S$41*M43</f>
        <v>479.52076382837527</v>
      </c>
      <c r="T43" s="8">
        <f t="shared" ref="T43:T46" si="22">$T$41*M43</f>
        <v>-4163.898503993586</v>
      </c>
      <c r="U43" s="8">
        <f>U$41*M43</f>
        <v>-154.68489384242486</v>
      </c>
      <c r="V43" s="8">
        <f t="shared" ref="V43:V46" si="23">V$41*M43</f>
        <v>-25308.531791145426</v>
      </c>
      <c r="W43" s="8">
        <f>L43+SUM(R43:V43)</f>
        <v>633148.45483717532</v>
      </c>
      <c r="X43" s="41">
        <f>W43/W$52</f>
        <v>0.11452018816860111</v>
      </c>
      <c r="Y43" s="41">
        <f>W43/(W$52-W$50-W$49)</f>
        <v>0.14131893994917505</v>
      </c>
      <c r="Z43" s="8">
        <f>Z$41*Y43</f>
        <v>0</v>
      </c>
      <c r="AA43" s="8">
        <f t="shared" ref="AA43:AA46" si="24">$AA$41*X43</f>
        <v>600.97102705801308</v>
      </c>
      <c r="AB43" s="8">
        <f t="shared" ref="AB43:AB46" si="25">$AB$41*X43</f>
        <v>-12794.689004207123</v>
      </c>
      <c r="AC43" s="8">
        <f>AC$41*X43</f>
        <v>-132.08873023554622</v>
      </c>
      <c r="AD43" s="8">
        <f t="shared" ref="AD43:AD46" si="26">AD$41*X43</f>
        <v>4109.0038199213968</v>
      </c>
      <c r="AE43" s="8">
        <f>W43+SUM(Z43:AD43)</f>
        <v>624931.65194971208</v>
      </c>
      <c r="AF43" s="41">
        <f>AE43/AE$52</f>
        <v>0.11452018826679816</v>
      </c>
      <c r="AG43" s="41">
        <f>AE43/(AE$52-AE$50-AE$49)</f>
        <v>0.14131894009870735</v>
      </c>
      <c r="AH43" s="8">
        <f>AH$41*AG43</f>
        <v>0</v>
      </c>
      <c r="AI43" s="8">
        <f t="shared" ref="AI43:AI46" si="27">$AI$41*AF43</f>
        <v>2779.3751939862423</v>
      </c>
      <c r="AJ43" s="8">
        <f t="shared" ref="AJ43:AJ46" si="28">$AJ$41*AF43</f>
        <v>-992.81788455453204</v>
      </c>
      <c r="AK43" s="8">
        <f t="shared" ref="AK43:AK46" si="29">$AK$41*AF43</f>
        <v>975.63985631451237</v>
      </c>
      <c r="AL43" s="8">
        <f>AL$41*AF43</f>
        <v>-126.61122974400671</v>
      </c>
      <c r="AM43" s="8">
        <f t="shared" ref="AM43:AM46" si="30">AM$41*AF43</f>
        <v>4972.0210910120186</v>
      </c>
      <c r="AN43" s="8">
        <f>AE43+SUM(AH43:AM43)</f>
        <v>632539.25897672633</v>
      </c>
      <c r="AO43" s="41">
        <f>AN43/AN$52</f>
        <v>0.11452018816042193</v>
      </c>
      <c r="AP43" s="41">
        <f>AN43/(AN$52-AN$50-AN$49)</f>
        <v>0.14131893993671996</v>
      </c>
      <c r="AQ43" s="8">
        <f>AQ$41*AP43</f>
        <v>0</v>
      </c>
      <c r="AR43" s="8">
        <f t="shared" ref="AR43:AR46" si="31">$AR$41*AO43</f>
        <v>456.57595736925981</v>
      </c>
      <c r="AS43" s="8">
        <f>AS$41*AO43</f>
        <v>-131.68218355814275</v>
      </c>
      <c r="AT43" s="8">
        <f>AT$41*AO43</f>
        <v>-8593.3464107497548</v>
      </c>
      <c r="AU43" s="8">
        <f>AN43+SUM(AQ43:AT43)</f>
        <v>624270.80633978767</v>
      </c>
      <c r="AV43" s="41">
        <f>AU43/AU$52</f>
        <v>0.11452018846799498</v>
      </c>
      <c r="AW43" s="41">
        <f t="shared" ref="AW43:AW46" si="32">AU43/(AU$52-AU$50)</f>
        <v>0.12648049863206429</v>
      </c>
      <c r="AX43" s="8">
        <f>AX$41*AW43</f>
        <v>-3031.864032709213</v>
      </c>
      <c r="AY43" s="8">
        <f t="shared" ref="AY43:AY46" si="33">$AY$41*AV43</f>
        <v>309.83436990016043</v>
      </c>
      <c r="AZ43" s="8">
        <f>AZ$41*AV43</f>
        <v>-126.17032724084412</v>
      </c>
      <c r="BA43" s="8">
        <f t="shared" ref="BA43:BA46" si="34">BA$41*AV43</f>
        <v>-11099.489060234699</v>
      </c>
      <c r="BB43" s="8">
        <f>AU43+SUM(AX43:BA43)</f>
        <v>610323.1172895031</v>
      </c>
      <c r="BC43" s="41">
        <f>BB43/BB$52</f>
        <v>0.1144972330771631</v>
      </c>
      <c r="BD43" s="41">
        <f>BB43/(BB$52-BB$50-BB$49)</f>
        <v>0.14131894077440249</v>
      </c>
      <c r="BE43" s="8">
        <f>BE$41*BD43</f>
        <v>0</v>
      </c>
      <c r="BF43" s="8">
        <f t="shared" ref="BF43:BF46" si="35">$BF$41*BC43</f>
        <v>-31.257744630065528</v>
      </c>
      <c r="BG43" s="8">
        <f t="shared" ref="BG43:BG46" si="36">$BG$41*BC43</f>
        <v>551.54920134532551</v>
      </c>
      <c r="BH43" s="8">
        <f t="shared" ref="BH43:BH46" si="37">$BH$41*BC43</f>
        <v>-1190.4071228013108</v>
      </c>
      <c r="BI43" s="8">
        <f>BI$41*BC43</f>
        <v>-116.93029928005282</v>
      </c>
      <c r="BJ43" s="8">
        <f t="shared" ref="BJ43:BJ46" si="38">BJ$41*BC43</f>
        <v>9931.1327657459278</v>
      </c>
      <c r="BK43" s="8">
        <f t="shared" ref="BK43:BK46" si="39">BB43+SUM(BE43:BJ43)</f>
        <v>619467.2040898829</v>
      </c>
      <c r="BL43" s="41">
        <f>BK43/BK$52</f>
        <v>0.11464132042310989</v>
      </c>
      <c r="BM43" s="41">
        <f>BK43/(BK$52-BK$50-BK$49)</f>
        <v>0.14131894030833772</v>
      </c>
      <c r="BN43" s="8">
        <f>BN$41*BM43</f>
        <v>280.47287445115171</v>
      </c>
      <c r="BO43" s="8">
        <f t="shared" ref="BO43:BO46" si="40">$BO$41*BL43</f>
        <v>-236.68732373234846</v>
      </c>
      <c r="BP43" s="8">
        <f t="shared" ref="BP43:BP46" si="41">$BP$41*BL43</f>
        <v>373.70204424923247</v>
      </c>
      <c r="BQ43" s="8">
        <f t="shared" ref="BQ43:BQ46" si="42">$BQ$41*BL43</f>
        <v>-286.96098197749478</v>
      </c>
      <c r="BR43" s="8">
        <f>BR$41*BL43</f>
        <v>-122.66048078670643</v>
      </c>
      <c r="BS43" s="8">
        <f t="shared" ref="BS43:BS46" si="43">BS$41*BL43</f>
        <v>13750.500705193752</v>
      </c>
      <c r="BT43" s="8">
        <f>BK43+SUM(BN43:BS43)</f>
        <v>633225.57092728047</v>
      </c>
      <c r="BU43" s="41">
        <f>BT43/BT$52</f>
        <v>0.11465090640393845</v>
      </c>
      <c r="BV43" s="41">
        <f>BT43/(BT$52-BT$50-BT$49)</f>
        <v>0.1413189396353641</v>
      </c>
      <c r="BW43" s="8">
        <f>BW$41*BV43</f>
        <v>0</v>
      </c>
      <c r="BX43" s="8">
        <f t="shared" ref="BX43:BX46" si="44">$BX$41*BU43</f>
        <v>469.0999160970344</v>
      </c>
      <c r="BY43" s="8">
        <f t="shared" ref="BY43:BY46" si="45">$BY$41*BU43</f>
        <v>-560.63605326087475</v>
      </c>
      <c r="BZ43" s="8">
        <f>BZ$41*BU43</f>
        <v>-131.8095610563519</v>
      </c>
      <c r="CA43" s="8">
        <f t="shared" ref="CA43:CA46" si="46">CA$41*BU43</f>
        <v>9393.3831569465983</v>
      </c>
      <c r="CB43" s="8">
        <f>BT43+SUM(BW43:CA43)</f>
        <v>642395.6083860069</v>
      </c>
      <c r="CC43" s="41">
        <f>CB43/CB$52</f>
        <v>0.11479551051185878</v>
      </c>
      <c r="CD43" s="41">
        <f t="shared" ref="CD43:CD46" si="47">CB43/(CB$52-CB$50)</f>
        <v>0.1264863801983078</v>
      </c>
      <c r="CE43" s="8">
        <f t="shared" ref="CE43:CE46" si="48">CE$41*CD43</f>
        <v>-3169.1175207324036</v>
      </c>
      <c r="CF43" s="8">
        <f t="shared" ref="CF43:CF46" si="49">$CF$41*CC43</f>
        <v>711.83548113298502</v>
      </c>
      <c r="CG43" s="8">
        <f t="shared" ref="CG43:CG46" si="50">$CG$41*CC43</f>
        <v>-137.55601638104503</v>
      </c>
      <c r="CH43" s="8">
        <f t="shared" ref="CH43:CH46" si="51">CH$41*CC43</f>
        <v>-196.40134302452896</v>
      </c>
      <c r="CI43" s="8">
        <f>CB43+SUM(CE43:CH43)</f>
        <v>639604.36898700194</v>
      </c>
      <c r="CJ43" s="41">
        <f>CI43/CI$52</f>
        <v>0.1147429614619332</v>
      </c>
      <c r="CK43" s="41">
        <f>CI43/(CI$52-CI$50-CI$49)</f>
        <v>0.14131893758178513</v>
      </c>
      <c r="CL43" s="8">
        <f>CL$41*CK43</f>
        <v>0</v>
      </c>
      <c r="CM43" s="8">
        <f t="shared" ref="CM43:CM46" si="52">$CM$41*CJ43</f>
        <v>386.03662982406962</v>
      </c>
      <c r="CN43" s="8">
        <f t="shared" ref="CN43:CN46" si="53">$CN$41*CJ43</f>
        <v>-50.061206656226837</v>
      </c>
      <c r="CO43" s="8">
        <f>CO$41*CJ43</f>
        <v>-135.82812806017805</v>
      </c>
      <c r="CP43" s="8">
        <f t="shared" ref="CP43:CP46" si="54">CP$41*CJ43</f>
        <v>13217.247467948158</v>
      </c>
      <c r="CQ43" s="8">
        <f>CI43+SUM(CL43:CP43)</f>
        <v>653021.76375005778</v>
      </c>
      <c r="CR43" s="41">
        <f>CQ43/CQ$52</f>
        <v>0.11474296086271199</v>
      </c>
      <c r="CS43" s="41">
        <f>CQ43/(CQ$52-CQ$50-CQ$49)</f>
        <v>0.14131893667284395</v>
      </c>
      <c r="CT43" s="8">
        <f>CT$41*CS43</f>
        <v>0</v>
      </c>
      <c r="CU43" s="8">
        <f t="shared" ref="CU43:CU46" si="55">$CU$41*CR43</f>
        <v>-0.71599607578332281</v>
      </c>
      <c r="CV43" s="8">
        <f t="shared" ref="CV43:CV46" si="56">$CV$41*CR43</f>
        <v>341.24671303531409</v>
      </c>
      <c r="CW43" s="8">
        <f t="shared" ref="CW43:CW46" si="57">$CW$41*CR43</f>
        <v>-2200.2134859866319</v>
      </c>
      <c r="CX43" s="8">
        <f>CX$41*CR43</f>
        <v>-144.77348857970097</v>
      </c>
      <c r="CY43" s="8">
        <f t="shared" ref="CY43:CY46" si="58">CY$41*CR43</f>
        <v>5749.1914643077498</v>
      </c>
      <c r="CZ43" s="8">
        <f t="shared" ref="CZ43:CZ46" si="59">CQ43+SUM(CT43:CY43)</f>
        <v>656766.49895675876</v>
      </c>
      <c r="DC43" s="8"/>
      <c r="DD43" s="8"/>
      <c r="DE43" s="8"/>
      <c r="DF43" s="8"/>
    </row>
    <row r="44" spans="1:110" hidden="1" x14ac:dyDescent="0.45">
      <c r="A44" t="s">
        <v>28</v>
      </c>
      <c r="C44" s="8">
        <v>44917.8</v>
      </c>
      <c r="D44" s="41">
        <f>C44/C$52</f>
        <v>1.7009011177046722E-2</v>
      </c>
      <c r="E44" s="41">
        <f>C44/($C$52-$C$50-$C$49)</f>
        <v>2.4543485476555379E-2</v>
      </c>
      <c r="F44" s="9">
        <f t="shared" si="17"/>
        <v>-7031.2675340717824</v>
      </c>
      <c r="G44" s="8">
        <f>G$41*E44</f>
        <v>0</v>
      </c>
      <c r="H44" s="8">
        <f t="shared" si="18"/>
        <v>97.706223625203648</v>
      </c>
      <c r="J44" s="8">
        <v>451908.42229442159</v>
      </c>
      <c r="K44" s="8">
        <f>$K$41*D44</f>
        <v>-2868.8054799038432</v>
      </c>
      <c r="L44" s="8">
        <f t="shared" si="19"/>
        <v>487023.85550407117</v>
      </c>
      <c r="M44" s="41">
        <f>L44/L$52</f>
        <v>8.3524100556039593E-2</v>
      </c>
      <c r="N44" s="41">
        <f t="shared" si="20"/>
        <v>9.2164479370974398E-2</v>
      </c>
      <c r="O44" s="8">
        <f>$N$36*'FY 2018'!AGG11</f>
        <v>0</v>
      </c>
      <c r="Q44" s="41"/>
      <c r="R44" s="8">
        <f>R$41*N44</f>
        <v>-4418.4573055238834</v>
      </c>
      <c r="S44" s="8">
        <f t="shared" si="21"/>
        <v>349.41973371216937</v>
      </c>
      <c r="T44" s="8">
        <f t="shared" si="22"/>
        <v>-3034.1716484891949</v>
      </c>
      <c r="U44" s="8">
        <f>U$41*M44</f>
        <v>-112.716608941381</v>
      </c>
      <c r="V44" s="8">
        <f t="shared" si="23"/>
        <v>-18441.955189813438</v>
      </c>
      <c r="W44" s="8">
        <f>L44+SUM(R44:V44)</f>
        <v>461365.97448501544</v>
      </c>
      <c r="X44" s="41">
        <f>W44/W$52</f>
        <v>8.3449178165019094E-2</v>
      </c>
      <c r="Y44" s="41">
        <f>W44/(W$52-W$50-W$49)</f>
        <v>0.10297703476131474</v>
      </c>
      <c r="Z44" s="8">
        <f>Z$41*Y44</f>
        <v>0</v>
      </c>
      <c r="AA44" s="8">
        <f t="shared" si="24"/>
        <v>437.91875573191561</v>
      </c>
      <c r="AB44" s="8">
        <f t="shared" si="25"/>
        <v>-9323.3018505538239</v>
      </c>
      <c r="AC44" s="8">
        <f>AC$41*X44</f>
        <v>-96.251116587314684</v>
      </c>
      <c r="AD44" s="8">
        <f t="shared" si="26"/>
        <v>2994.170698921173</v>
      </c>
      <c r="AE44" s="8">
        <f>W44+SUM(Z44:AD44)</f>
        <v>455378.51097252738</v>
      </c>
      <c r="AF44" s="41">
        <f>AE44/AE$52</f>
        <v>8.3449178236573843E-2</v>
      </c>
      <c r="AG44" s="41">
        <f>AE44/(AE$52-AE$50-AE$49)</f>
        <v>0.10297703487027673</v>
      </c>
      <c r="AH44" s="8">
        <f>AH$41*AG44</f>
        <v>0</v>
      </c>
      <c r="AI44" s="8">
        <f t="shared" si="27"/>
        <v>2025.2898590153059</v>
      </c>
      <c r="AJ44" s="8">
        <f t="shared" si="28"/>
        <v>-723.45180232880625</v>
      </c>
      <c r="AK44" s="8">
        <f t="shared" si="29"/>
        <v>710.93442559332016</v>
      </c>
      <c r="AL44" s="8">
        <f>AL$41*AF44</f>
        <v>-92.25974247479131</v>
      </c>
      <c r="AM44" s="8">
        <f t="shared" si="30"/>
        <v>3623.0387017286962</v>
      </c>
      <c r="AN44" s="8">
        <f>AE44+SUM(AH44:AM44)</f>
        <v>460922.0624140611</v>
      </c>
      <c r="AO44" s="41">
        <f>AN44/AN$52</f>
        <v>8.3449178159059043E-2</v>
      </c>
      <c r="AP44" s="41">
        <f>AN44/(AN$52-AN$50-AN$49)</f>
        <v>0.10297703475223889</v>
      </c>
      <c r="AQ44" s="8">
        <f>AQ$41*AP44</f>
        <v>0</v>
      </c>
      <c r="AR44" s="8">
        <f t="shared" si="31"/>
        <v>332.70019043522615</v>
      </c>
      <c r="AS44" s="8">
        <f>AS$41*AO44</f>
        <v>-95.954871997975616</v>
      </c>
      <c r="AT44" s="8">
        <f>AT$41*AO44</f>
        <v>-6261.8452443391852</v>
      </c>
      <c r="AU44" s="8">
        <f>AN44+SUM(AQ44:AT44)</f>
        <v>454896.96248815919</v>
      </c>
      <c r="AV44" s="41">
        <f>AU44/AU$52</f>
        <v>8.3449178383183012E-2</v>
      </c>
      <c r="AW44" s="41">
        <f t="shared" si="32"/>
        <v>9.2164480634703033E-2</v>
      </c>
      <c r="AX44" s="8">
        <f>AX$41*AW44</f>
        <v>-2209.2747652944663</v>
      </c>
      <c r="AY44" s="8">
        <f t="shared" si="33"/>
        <v>225.77175211570164</v>
      </c>
      <c r="AZ44" s="8">
        <f>AZ$41*AV44</f>
        <v>-91.938463300104218</v>
      </c>
      <c r="BA44" s="8">
        <f t="shared" si="34"/>
        <v>-8088.034563517781</v>
      </c>
      <c r="BB44" s="8">
        <f>AU44+SUM(AX44:BA44)</f>
        <v>444733.48644816253</v>
      </c>
      <c r="BC44" s="41">
        <f>BB44/BB$52</f>
        <v>8.3432451127229162E-2</v>
      </c>
      <c r="BD44" s="41">
        <f>BB44/(BB$52-BB$50-BB$49)</f>
        <v>0.10297703536264585</v>
      </c>
      <c r="BE44" s="8">
        <f>BE$41*BD44</f>
        <v>0</v>
      </c>
      <c r="BF44" s="8">
        <f t="shared" si="35"/>
        <v>-22.777059157733561</v>
      </c>
      <c r="BG44" s="8">
        <f t="shared" si="36"/>
        <v>401.9057976230207</v>
      </c>
      <c r="BH44" s="8">
        <f t="shared" si="37"/>
        <v>-867.43217652859869</v>
      </c>
      <c r="BI44" s="8">
        <f>BI$41*BC44</f>
        <v>-85.205390713682789</v>
      </c>
      <c r="BJ44" s="8">
        <f t="shared" si="38"/>
        <v>7236.6705015283405</v>
      </c>
      <c r="BK44" s="8">
        <f t="shared" si="39"/>
        <v>451396.64812091389</v>
      </c>
      <c r="BL44" s="41">
        <f>BK44/BK$52</f>
        <v>8.3537445458757298E-2</v>
      </c>
      <c r="BM44" s="41">
        <f>BK44/(BK$52-BK$50-BK$49)</f>
        <v>0.10297703502303131</v>
      </c>
      <c r="BN44" s="8">
        <f>BN$41*BM44</f>
        <v>204.37646186950977</v>
      </c>
      <c r="BO44" s="8">
        <f t="shared" si="40"/>
        <v>-172.47057451969573</v>
      </c>
      <c r="BP44" s="8">
        <f t="shared" si="41"/>
        <v>272.31118783418412</v>
      </c>
      <c r="BQ44" s="8">
        <f t="shared" si="42"/>
        <v>-209.10425047672456</v>
      </c>
      <c r="BR44" s="8">
        <f>BR$41*BL44</f>
        <v>-89.38088976859737</v>
      </c>
      <c r="BS44" s="8">
        <f t="shared" si="43"/>
        <v>10019.787790748183</v>
      </c>
      <c r="BT44" s="8">
        <f>BK44+SUM(BN44:BS44)</f>
        <v>461422.16784660076</v>
      </c>
      <c r="BU44" s="41">
        <f>BT44/BT$52</f>
        <v>8.354443062211446E-2</v>
      </c>
      <c r="BV44" s="41">
        <f>BT44/(BT$52-BT$50-BT$49)</f>
        <v>0.10297703453264531</v>
      </c>
      <c r="BW44" s="8">
        <f>BW$41*BV44</f>
        <v>0</v>
      </c>
      <c r="BX44" s="8">
        <f t="shared" si="44"/>
        <v>341.82621511191246</v>
      </c>
      <c r="BY44" s="8">
        <f t="shared" si="45"/>
        <v>-408.52725307630237</v>
      </c>
      <c r="BZ44" s="8">
        <f>BZ$41*BU44</f>
        <v>-96.047690109020124</v>
      </c>
      <c r="CA44" s="8">
        <f t="shared" si="46"/>
        <v>6844.8202641990247</v>
      </c>
      <c r="CB44" s="8">
        <f>BT44+SUM(BW44:CA44)</f>
        <v>468104.23938272637</v>
      </c>
      <c r="CC44" s="41">
        <f>CB44/CB$52</f>
        <v>8.3649801510498528E-2</v>
      </c>
      <c r="CD44" s="41">
        <f t="shared" si="47"/>
        <v>9.2168766445590994E-2</v>
      </c>
      <c r="CE44" s="8">
        <f t="shared" si="48"/>
        <v>-2309.2893649819466</v>
      </c>
      <c r="CF44" s="8">
        <f t="shared" si="49"/>
        <v>518.70405418645032</v>
      </c>
      <c r="CG44" s="8">
        <f t="shared" si="50"/>
        <v>-100.23504765598507</v>
      </c>
      <c r="CH44" s="8">
        <f t="shared" si="51"/>
        <v>-143.11477240828174</v>
      </c>
      <c r="CI44" s="8">
        <f>CB44+SUM(CE44:CH44)</f>
        <v>466070.30425186659</v>
      </c>
      <c r="CJ44" s="41">
        <f>CI44/CI$52</f>
        <v>8.3611509790062433E-2</v>
      </c>
      <c r="CK44" s="41">
        <f>CI44/(CI$52-CI$50-CI$49)</f>
        <v>0.1029770330362325</v>
      </c>
      <c r="CL44" s="8">
        <f>CL$41*CK44</f>
        <v>0</v>
      </c>
      <c r="CM44" s="8">
        <f t="shared" si="52"/>
        <v>281.29921907729448</v>
      </c>
      <c r="CN44" s="8">
        <f t="shared" si="53"/>
        <v>-36.478865606306343</v>
      </c>
      <c r="CO44" s="8">
        <f>CO$41*CJ44</f>
        <v>-98.9759608290843</v>
      </c>
      <c r="CP44" s="8">
        <f t="shared" si="54"/>
        <v>9631.2139932927821</v>
      </c>
      <c r="CQ44" s="8">
        <f>CI44+SUM(CL44:CP44)</f>
        <v>475847.36263780127</v>
      </c>
      <c r="CR44" s="41">
        <f>CQ44/CQ$52</f>
        <v>8.3611509353418725E-2</v>
      </c>
      <c r="CS44" s="41">
        <f>CQ44/(CQ$52-CQ$50-CQ$49)</f>
        <v>0.10297703237390041</v>
      </c>
      <c r="CT44" s="8">
        <f>CT$41*CS44</f>
        <v>0</v>
      </c>
      <c r="CU44" s="8">
        <f t="shared" si="55"/>
        <v>-0.52173581836533289</v>
      </c>
      <c r="CV44" s="8">
        <f t="shared" si="56"/>
        <v>248.66146493216084</v>
      </c>
      <c r="CW44" s="8">
        <f t="shared" si="57"/>
        <v>-1603.2632335782073</v>
      </c>
      <c r="CX44" s="8">
        <f>CX$41*CR44</f>
        <v>-105.49431358139547</v>
      </c>
      <c r="CY44" s="8">
        <f t="shared" si="58"/>
        <v>4189.351331692671</v>
      </c>
      <c r="CZ44" s="8">
        <f t="shared" si="59"/>
        <v>478576.09615144815</v>
      </c>
      <c r="DC44" s="8"/>
      <c r="DD44" s="8"/>
      <c r="DE44" s="8"/>
      <c r="DF44" s="8"/>
    </row>
    <row r="45" spans="1:110" hidden="1" x14ac:dyDescent="0.45">
      <c r="A45" t="s">
        <v>29</v>
      </c>
      <c r="C45" s="8">
        <v>63903.86</v>
      </c>
      <c r="D45" s="41">
        <f>C45/C$52</f>
        <v>2.4198457382071895E-2</v>
      </c>
      <c r="E45" s="41">
        <f>C45/($C$52-$C$50-$C$49)</f>
        <v>3.4917637546937476E-2</v>
      </c>
      <c r="F45" s="9">
        <f t="shared" si="17"/>
        <v>-10003.275675119183</v>
      </c>
      <c r="G45" s="8">
        <f>G$41*E45</f>
        <v>0</v>
      </c>
      <c r="H45" s="8">
        <f t="shared" si="18"/>
        <v>139.00513461642615</v>
      </c>
      <c r="K45" s="8">
        <f>$K$41*D45</f>
        <v>-4081.4052281057402</v>
      </c>
      <c r="L45" s="8">
        <f t="shared" si="19"/>
        <v>49958.184231391504</v>
      </c>
      <c r="M45" s="41">
        <f>L45/L$52</f>
        <v>8.5677782642107451E-3</v>
      </c>
      <c r="N45" s="41">
        <f t="shared" si="20"/>
        <v>9.4540954985457212E-3</v>
      </c>
      <c r="O45" s="8">
        <f>$N$36*'FY 2018'!AGG12</f>
        <v>0</v>
      </c>
      <c r="Q45" s="41"/>
      <c r="R45" s="8">
        <f>R$41*N45</f>
        <v>-453.2387922957804</v>
      </c>
      <c r="S45" s="8">
        <f t="shared" si="21"/>
        <v>35.842957657195086</v>
      </c>
      <c r="T45" s="8">
        <f t="shared" si="22"/>
        <v>-311.24082422615732</v>
      </c>
      <c r="U45" s="8">
        <f>U$41*M45</f>
        <v>-11.562302445335042</v>
      </c>
      <c r="V45" s="8">
        <f t="shared" si="23"/>
        <v>-1891.7483908589868</v>
      </c>
      <c r="W45" s="8">
        <f>L45+SUM(R45:V45)</f>
        <v>47326.236879222437</v>
      </c>
      <c r="X45" s="41">
        <f>W45/W$52</f>
        <v>8.5600928365435845E-3</v>
      </c>
      <c r="Y45" s="41">
        <f>W45/(W$52-W$50-W$49)</f>
        <v>1.0563231381927994E-2</v>
      </c>
      <c r="Z45" s="8">
        <f>Z$41*Y45</f>
        <v>0</v>
      </c>
      <c r="AA45" s="8">
        <f t="shared" si="24"/>
        <v>44.921055981114861</v>
      </c>
      <c r="AB45" s="8">
        <f t="shared" si="25"/>
        <v>-956.37046569877475</v>
      </c>
      <c r="AC45" s="8">
        <f>AC$41*X45</f>
        <v>-9.8732966785977361</v>
      </c>
      <c r="AD45" s="8">
        <f t="shared" si="26"/>
        <v>307.13758619096603</v>
      </c>
      <c r="AE45" s="8">
        <f>W45+SUM(Z45:AD45)</f>
        <v>46712.051759017144</v>
      </c>
      <c r="AF45" s="41">
        <f>AE45/AE$52</f>
        <v>8.560092843883562E-3</v>
      </c>
      <c r="AG45" s="41">
        <f>AE45/(AE$52-AE$50-AE$49)</f>
        <v>1.0563231393105152E-2</v>
      </c>
      <c r="AH45" s="8">
        <f>AH$41*AG45</f>
        <v>0</v>
      </c>
      <c r="AI45" s="8">
        <f t="shared" si="27"/>
        <v>207.75122769691467</v>
      </c>
      <c r="AJ45" s="8">
        <f t="shared" si="28"/>
        <v>-74.210612097978839</v>
      </c>
      <c r="AK45" s="8">
        <f t="shared" si="29"/>
        <v>72.926598171396307</v>
      </c>
      <c r="AL45" s="8">
        <f>AL$41*AF45</f>
        <v>-9.463867446340787</v>
      </c>
      <c r="AM45" s="8">
        <f t="shared" si="30"/>
        <v>371.64593252026157</v>
      </c>
      <c r="AN45" s="8">
        <f>AE45+SUM(AH45:AM45)</f>
        <v>47280.7010378614</v>
      </c>
      <c r="AO45" s="41">
        <f>AN45/AN$52</f>
        <v>8.5600928359322107E-3</v>
      </c>
      <c r="AP45" s="41">
        <f>AN45/(AN$52-AN$50-AN$49)</f>
        <v>1.0563231380997006E-2</v>
      </c>
      <c r="AQ45" s="8">
        <f>AQ$41*AP45</f>
        <v>0</v>
      </c>
      <c r="AR45" s="8">
        <f t="shared" si="31"/>
        <v>34.127891723864693</v>
      </c>
      <c r="AS45" s="8">
        <f>AS$41*AO45</f>
        <v>-9.842908348325011</v>
      </c>
      <c r="AT45" s="8">
        <f>AT$41*AO45</f>
        <v>-642.33079100689918</v>
      </c>
      <c r="AU45" s="8">
        <f>AN45+SUM(AQ45:AT45)</f>
        <v>46662.655230230041</v>
      </c>
      <c r="AV45" s="41">
        <f>AU45/AU$52</f>
        <v>8.5600928589225148E-3</v>
      </c>
      <c r="AW45" s="41">
        <f t="shared" si="32"/>
        <v>9.4540956281771293E-3</v>
      </c>
      <c r="AX45" s="8">
        <f>AX$41*AW45</f>
        <v>-226.62412630303396</v>
      </c>
      <c r="AY45" s="8">
        <f t="shared" si="33"/>
        <v>23.159331229814864</v>
      </c>
      <c r="AZ45" s="8">
        <f>AZ$41*AV45</f>
        <v>-9.4309111054607015</v>
      </c>
      <c r="BA45" s="8">
        <f t="shared" si="34"/>
        <v>-829.65858084277306</v>
      </c>
      <c r="BB45" s="8">
        <f>AU45+SUM(AX45:BA45)</f>
        <v>45620.100943208585</v>
      </c>
      <c r="BC45" s="41">
        <f>BB45/BB$52</f>
        <v>8.5583770018342348E-3</v>
      </c>
      <c r="BD45" s="41">
        <f>BB45/(BB$52-BB$50-BB$49)</f>
        <v>1.0563231443611645E-2</v>
      </c>
      <c r="BE45" s="8">
        <f>BE$41*BD45</f>
        <v>0</v>
      </c>
      <c r="BF45" s="8">
        <f t="shared" si="35"/>
        <v>-2.3364369215007463</v>
      </c>
      <c r="BG45" s="8">
        <f t="shared" si="36"/>
        <v>41.226900190615765</v>
      </c>
      <c r="BH45" s="8">
        <f t="shared" si="37"/>
        <v>-88.97990518021021</v>
      </c>
      <c r="BI45" s="8">
        <f>BI$41*BC45</f>
        <v>-8.7402425131232118</v>
      </c>
      <c r="BJ45" s="8">
        <f t="shared" si="38"/>
        <v>742.3269190028559</v>
      </c>
      <c r="BK45" s="8">
        <f t="shared" si="39"/>
        <v>46303.598177787222</v>
      </c>
      <c r="BL45" s="41">
        <f>BK45/BK$52</f>
        <v>8.5691471645243256E-3</v>
      </c>
      <c r="BM45" s="41">
        <f>BK45/(BK$52-BK$50-BK$49)</f>
        <v>1.0563231408774489E-2</v>
      </c>
      <c r="BN45" s="8">
        <f>BN$41*BM45</f>
        <v>20.964634112366554</v>
      </c>
      <c r="BO45" s="8">
        <f t="shared" si="40"/>
        <v>-17.691775544405278</v>
      </c>
      <c r="BP45" s="8">
        <f t="shared" si="41"/>
        <v>27.93327746955817</v>
      </c>
      <c r="BQ45" s="8">
        <f t="shared" si="42"/>
        <v>-21.44960365046413</v>
      </c>
      <c r="BR45" s="8">
        <f>BR$41*BL45</f>
        <v>-9.1685590086828022</v>
      </c>
      <c r="BS45" s="8">
        <f t="shared" si="43"/>
        <v>1027.8149596831413</v>
      </c>
      <c r="BT45" s="8">
        <f>BK45+SUM(BN45:BS45)</f>
        <v>47332.001110848738</v>
      </c>
      <c r="BU45" s="41">
        <f>BT45/BT$52</f>
        <v>8.569863692213759E-3</v>
      </c>
      <c r="BV45" s="41">
        <f>BT45/(BT$52-BT$50-BT$49)</f>
        <v>1.0563231358471422E-2</v>
      </c>
      <c r="BW45" s="8">
        <f>BW$41*BV45</f>
        <v>0</v>
      </c>
      <c r="BX45" s="8">
        <f t="shared" si="44"/>
        <v>35.064025789877206</v>
      </c>
      <c r="BY45" s="8">
        <f t="shared" si="45"/>
        <v>-41.906119263103747</v>
      </c>
      <c r="BZ45" s="8">
        <f>BZ$41*BU45</f>
        <v>-9.8524294923904705</v>
      </c>
      <c r="CA45" s="8">
        <f t="shared" si="46"/>
        <v>702.13150326218101</v>
      </c>
      <c r="CB45" s="8">
        <f>BT45+SUM(BW45:CA45)</f>
        <v>48017.438091145304</v>
      </c>
      <c r="CC45" s="41">
        <f>CB45/CB$52</f>
        <v>8.5806724815472284E-3</v>
      </c>
      <c r="CD45" s="41">
        <f t="shared" si="47"/>
        <v>9.4545352602967911E-3</v>
      </c>
      <c r="CE45" s="8">
        <f t="shared" si="48"/>
        <v>-236.88347549208868</v>
      </c>
      <c r="CF45" s="8">
        <f t="shared" si="49"/>
        <v>53.207891990826205</v>
      </c>
      <c r="CG45" s="8">
        <f t="shared" si="50"/>
        <v>-10.281962414463598</v>
      </c>
      <c r="CH45" s="8">
        <f t="shared" si="51"/>
        <v>-14.680500935229523</v>
      </c>
      <c r="CI45" s="8">
        <f>CB45+SUM(CE45:CH45)</f>
        <v>47808.800044294352</v>
      </c>
      <c r="CJ45" s="41">
        <f>CI45/CI$52</f>
        <v>8.5767445736994619E-3</v>
      </c>
      <c r="CK45" s="41">
        <f>CI45/(CI$52-CI$50-CI$49)</f>
        <v>1.0563231204971617E-2</v>
      </c>
      <c r="CL45" s="8">
        <f>CL$41*CK45</f>
        <v>0</v>
      </c>
      <c r="CM45" s="8">
        <f t="shared" si="52"/>
        <v>28.855256373971521</v>
      </c>
      <c r="CN45" s="8">
        <f t="shared" si="53"/>
        <v>-3.7419478900593384</v>
      </c>
      <c r="CO45" s="8">
        <f>CO$41*CJ45</f>
        <v>-10.152807156562474</v>
      </c>
      <c r="CP45" s="8">
        <f t="shared" si="54"/>
        <v>987.95563628166974</v>
      </c>
      <c r="CQ45" s="8">
        <f>CI45+SUM(CL45:CP45)</f>
        <v>48811.716181903372</v>
      </c>
      <c r="CR45" s="41">
        <f>CQ45/CQ$52</f>
        <v>8.5767445289092002E-3</v>
      </c>
      <c r="CS45" s="41">
        <f>CQ45/(CQ$52-CQ$50-CQ$49)</f>
        <v>1.0563231137030575E-2</v>
      </c>
      <c r="CT45" s="8">
        <f>CT$41*CS45</f>
        <v>0</v>
      </c>
      <c r="CU45" s="8">
        <f t="shared" si="55"/>
        <v>-5.3518885860393411E-2</v>
      </c>
      <c r="CV45" s="8">
        <f t="shared" si="56"/>
        <v>25.507323996421253</v>
      </c>
      <c r="CW45" s="8">
        <f t="shared" si="57"/>
        <v>-164.46036285351326</v>
      </c>
      <c r="CX45" s="8">
        <f>CX$41*CR45</f>
        <v>-10.821450107015316</v>
      </c>
      <c r="CY45" s="8">
        <f t="shared" si="58"/>
        <v>429.73744155121432</v>
      </c>
      <c r="CZ45" s="8">
        <f t="shared" si="59"/>
        <v>49091.625615604615</v>
      </c>
      <c r="DC45" s="8"/>
      <c r="DD45" s="8"/>
      <c r="DE45" s="8"/>
      <c r="DF45" s="8"/>
    </row>
    <row r="46" spans="1:110" hidden="1" x14ac:dyDescent="0.45">
      <c r="A46" t="s">
        <v>30</v>
      </c>
      <c r="C46" s="8">
        <v>51415</v>
      </c>
      <c r="D46" s="41">
        <f>C46/C$52</f>
        <v>1.9469304143743843E-2</v>
      </c>
      <c r="E46" s="41">
        <f>C46/($C$52-$C$50-$C$49)</f>
        <v>2.8093613350989914E-2</v>
      </c>
      <c r="F46" s="9">
        <f t="shared" si="17"/>
        <v>-8048.3153730659269</v>
      </c>
      <c r="G46" s="8">
        <f>G$41*E46</f>
        <v>0</v>
      </c>
      <c r="H46" s="8">
        <f t="shared" si="18"/>
        <v>111.83908133723926</v>
      </c>
      <c r="J46" s="8">
        <v>2429226.1500000004</v>
      </c>
      <c r="K46" s="8">
        <f>$K$41*D46</f>
        <v>-3283.7679883978312</v>
      </c>
      <c r="L46" s="8">
        <f t="shared" si="19"/>
        <v>2469420.905719874</v>
      </c>
      <c r="M46" s="41">
        <f>L46/L$52</f>
        <v>0.42350319745848458</v>
      </c>
      <c r="N46" s="41">
        <f t="shared" si="20"/>
        <v>0.46731364295885036</v>
      </c>
      <c r="O46" s="8">
        <f>$N$36*'FY 2018'!AGG13</f>
        <v>13502.689999999999</v>
      </c>
      <c r="Q46" s="41"/>
      <c r="R46" s="8">
        <f>R$41*N46</f>
        <v>-22403.483357090245</v>
      </c>
      <c r="S46" s="8">
        <f t="shared" si="21"/>
        <v>1771.708686439672</v>
      </c>
      <c r="T46" s="8">
        <f t="shared" si="22"/>
        <v>-15384.558303754624</v>
      </c>
      <c r="U46" s="8">
        <f>U$41*M46</f>
        <v>-571.52180000219948</v>
      </c>
      <c r="V46" s="8">
        <f t="shared" si="23"/>
        <v>-93508.663227470461</v>
      </c>
      <c r="W46" s="8">
        <f>L46+SUM(R46:V46)</f>
        <v>2339324.3877179963</v>
      </c>
      <c r="X46" s="41">
        <f>W46/W$52</f>
        <v>0.42312330863660946</v>
      </c>
      <c r="Y46" s="41">
        <f>W46/(W$52-W$50-W$49)</f>
        <v>0.52213796013223646</v>
      </c>
      <c r="Z46" s="8">
        <f>Z$41*Y46</f>
        <v>0</v>
      </c>
      <c r="AA46" s="8">
        <f t="shared" si="24"/>
        <v>2220.4368804315945</v>
      </c>
      <c r="AB46" s="8">
        <f t="shared" si="25"/>
        <v>-47273.159702342229</v>
      </c>
      <c r="AC46" s="8">
        <f>AC$41*X46</f>
        <v>-488.03465541455176</v>
      </c>
      <c r="AD46" s="8">
        <f t="shared" si="26"/>
        <v>15181.736244844014</v>
      </c>
      <c r="AE46" s="8">
        <f>W46+SUM(Z46:AD46)</f>
        <v>2308965.3664855151</v>
      </c>
      <c r="AF46" s="41">
        <f>AE46/AE$52</f>
        <v>0.42312330899942285</v>
      </c>
      <c r="AG46" s="41">
        <f>AE46/(AE$52-AE$50-AE$49)</f>
        <v>0.52213796068472085</v>
      </c>
      <c r="AH46" s="8">
        <f>AH$41*AG46</f>
        <v>0</v>
      </c>
      <c r="AI46" s="8">
        <f t="shared" si="27"/>
        <v>10269.092697355654</v>
      </c>
      <c r="AJ46" s="8">
        <f t="shared" si="28"/>
        <v>-3668.2125213403269</v>
      </c>
      <c r="AK46" s="8">
        <f t="shared" si="29"/>
        <v>3604.7440249904134</v>
      </c>
      <c r="AL46" s="8">
        <f>AL$41*AF46</f>
        <v>-467.79666796358191</v>
      </c>
      <c r="AM46" s="8">
        <f t="shared" si="30"/>
        <v>18370.368127082933</v>
      </c>
      <c r="AN46" s="8">
        <f>AE46+SUM(AH46:AM46)</f>
        <v>2337073.5621456401</v>
      </c>
      <c r="AO46" s="41">
        <f>AN46/AN$52</f>
        <v>0.42312330860638941</v>
      </c>
      <c r="AP46" s="41">
        <f>AN46/(AN$52-AN$50-AN$49)</f>
        <v>0.52213796008621804</v>
      </c>
      <c r="AQ46" s="8">
        <f>AQ$41*AP46</f>
        <v>0</v>
      </c>
      <c r="AR46" s="8">
        <f t="shared" si="31"/>
        <v>1686.9333941504697</v>
      </c>
      <c r="AS46" s="8">
        <f>AS$41*AO46</f>
        <v>-486.53256763414288</v>
      </c>
      <c r="AT46" s="8">
        <f>AT$41*AO46</f>
        <v>-31750.254900243788</v>
      </c>
      <c r="AU46" s="8">
        <f>AN46+SUM(AQ46:AT46)</f>
        <v>2306523.7080719126</v>
      </c>
      <c r="AV46" s="41">
        <f>AU46/AU$52</f>
        <v>0.42312330974279455</v>
      </c>
      <c r="AW46" s="41">
        <f t="shared" si="32"/>
        <v>0.46731364936649938</v>
      </c>
      <c r="AX46" s="8">
        <f>AX$41*AW46</f>
        <v>-11201.975488964357</v>
      </c>
      <c r="AY46" s="8">
        <f t="shared" si="33"/>
        <v>1144.7601145091307</v>
      </c>
      <c r="AZ46" s="8">
        <f>AZ$41*AV46</f>
        <v>-466.16764404292906</v>
      </c>
      <c r="BA46" s="8">
        <f t="shared" si="34"/>
        <v>-41009.822027432012</v>
      </c>
      <c r="BB46" s="8">
        <f>AU46+SUM(AX46:BA46)</f>
        <v>2254990.5030259825</v>
      </c>
      <c r="BC46" s="41">
        <f>BB46/BB$52</f>
        <v>0.42303849534390847</v>
      </c>
      <c r="BD46" s="41">
        <f>BB46/(BB$52-BB$50-BB$49)</f>
        <v>0.52213796318124439</v>
      </c>
      <c r="BE46" s="8">
        <f>BE$41*BD46</f>
        <v>0</v>
      </c>
      <c r="BF46" s="8">
        <f t="shared" si="35"/>
        <v>-115.48950922888702</v>
      </c>
      <c r="BG46" s="8">
        <f t="shared" si="36"/>
        <v>2037.8356574609554</v>
      </c>
      <c r="BH46" s="8">
        <f t="shared" si="37"/>
        <v>-4398.2550891614546</v>
      </c>
      <c r="BI46" s="8">
        <f>BI$41*BC46</f>
        <v>-432.0280633699665</v>
      </c>
      <c r="BJ46" s="8">
        <f t="shared" si="38"/>
        <v>36693.039206025147</v>
      </c>
      <c r="BK46" s="8">
        <f t="shared" si="39"/>
        <v>2288775.6052277084</v>
      </c>
      <c r="BL46" s="41">
        <f>BK46/BK$52</f>
        <v>0.42357086186831483</v>
      </c>
      <c r="BM46" s="41">
        <f>BK46/(BK$52-BK$50-BK$49)</f>
        <v>0.52213796145925229</v>
      </c>
      <c r="BN46" s="8">
        <f>BN$41*BM46</f>
        <v>1036.2767693489488</v>
      </c>
      <c r="BO46" s="8">
        <f t="shared" si="40"/>
        <v>-874.50016570470416</v>
      </c>
      <c r="BP46" s="8">
        <f t="shared" si="41"/>
        <v>1380.7351169752392</v>
      </c>
      <c r="BQ46" s="8">
        <f t="shared" si="42"/>
        <v>-1060.2486957598162</v>
      </c>
      <c r="BR46" s="8">
        <f>BR$41*BL46</f>
        <v>-453.19964365600345</v>
      </c>
      <c r="BS46" s="8">
        <f t="shared" si="43"/>
        <v>50804.643677548738</v>
      </c>
      <c r="BT46" s="8">
        <f>BK46+SUM(BN46:BS46)</f>
        <v>2339609.3122864608</v>
      </c>
      <c r="BU46" s="41">
        <f>BT46/BT$52</f>
        <v>0.4236062796578729</v>
      </c>
      <c r="BV46" s="41">
        <f>BT46/(BT$52-BT$50-BT$49)</f>
        <v>0.52213795897278392</v>
      </c>
      <c r="BW46" s="8">
        <f>BW$41*BV46</f>
        <v>0</v>
      </c>
      <c r="BX46" s="8">
        <f t="shared" si="44"/>
        <v>1733.2062735341699</v>
      </c>
      <c r="BY46" s="8">
        <f t="shared" si="45"/>
        <v>-2071.4092911502189</v>
      </c>
      <c r="BZ46" s="8">
        <f>BZ$41*BU46</f>
        <v>-487.00319547147018</v>
      </c>
      <c r="CA46" s="8">
        <f t="shared" si="46"/>
        <v>34706.189574253425</v>
      </c>
      <c r="CB46" s="8">
        <f>BT46+SUM(BW46:CA46)</f>
        <v>2373490.2956476267</v>
      </c>
      <c r="CC46" s="41">
        <f>CB46/CB$52</f>
        <v>0.42414055548787433</v>
      </c>
      <c r="CD46" s="41">
        <f t="shared" si="47"/>
        <v>0.46733538027533494</v>
      </c>
      <c r="CE46" s="8">
        <f t="shared" si="48"/>
        <v>-11709.092626152318</v>
      </c>
      <c r="CF46" s="8">
        <f t="shared" si="49"/>
        <v>2630.0531705247599</v>
      </c>
      <c r="CG46" s="8">
        <f t="shared" si="50"/>
        <v>-508.23490342445518</v>
      </c>
      <c r="CH46" s="8">
        <f t="shared" si="51"/>
        <v>-725.65359357309444</v>
      </c>
      <c r="CI46" s="8">
        <f>CB46+SUM(CE46:CH46)</f>
        <v>2363177.3676950014</v>
      </c>
      <c r="CJ46" s="41">
        <f>CI46/CI$52</f>
        <v>0.42394639995751937</v>
      </c>
      <c r="CK46" s="41">
        <f>CI46/(CI$52-CI$50-CI$49)</f>
        <v>0.52213795138532582</v>
      </c>
      <c r="CL46" s="8">
        <f>CL$41*CK46</f>
        <v>0</v>
      </c>
      <c r="CM46" s="8">
        <f t="shared" si="52"/>
        <v>1426.3083101610798</v>
      </c>
      <c r="CN46" s="8">
        <f t="shared" si="53"/>
        <v>-184.96357483746613</v>
      </c>
      <c r="CO46" s="8">
        <f>CO$41*CJ46</f>
        <v>-501.85079041371313</v>
      </c>
      <c r="CP46" s="8">
        <f t="shared" si="54"/>
        <v>48834.407008426657</v>
      </c>
      <c r="CQ46" s="8">
        <f>CI46+SUM(CL46:CP46)</f>
        <v>2412751.268648338</v>
      </c>
      <c r="CR46" s="41">
        <f>CQ46/CQ$52</f>
        <v>0.42394639774354759</v>
      </c>
      <c r="CS46" s="41">
        <f>CQ46/(CQ$52-CQ$50-CQ$49)</f>
        <v>0.52213794802701652</v>
      </c>
      <c r="CT46" s="8">
        <f>CT$41*CS46</f>
        <v>0</v>
      </c>
      <c r="CU46" s="8">
        <f t="shared" si="55"/>
        <v>-2.6454255219197371</v>
      </c>
      <c r="CV46" s="8">
        <f t="shared" si="56"/>
        <v>1260.8208263532881</v>
      </c>
      <c r="CW46" s="8">
        <f t="shared" si="57"/>
        <v>-8129.2357686921869</v>
      </c>
      <c r="CX46" s="8">
        <f>CX$41*CR46</f>
        <v>-534.90164896098884</v>
      </c>
      <c r="CY46" s="8">
        <f t="shared" si="58"/>
        <v>21241.817301084542</v>
      </c>
      <c r="CZ46" s="8">
        <f t="shared" si="59"/>
        <v>2426587.123932601</v>
      </c>
      <c r="DC46" s="8"/>
      <c r="DD46" s="8"/>
      <c r="DE46" s="8"/>
      <c r="DF46" s="8"/>
    </row>
    <row r="47" spans="1:110" hidden="1" x14ac:dyDescent="0.45">
      <c r="A47" t="s">
        <v>52</v>
      </c>
      <c r="C47" s="8">
        <f t="shared" ref="C47:J47" si="60">SUM(C42:C46)</f>
        <v>1830131.2600000002</v>
      </c>
      <c r="D47" s="41">
        <f t="shared" si="60"/>
        <v>0.69301530922713483</v>
      </c>
      <c r="E47" s="41">
        <f t="shared" si="60"/>
        <v>0.99999999999999989</v>
      </c>
      <c r="F47" s="9">
        <f t="shared" si="60"/>
        <v>-286482.02965256275</v>
      </c>
      <c r="G47" s="8">
        <f t="shared" si="60"/>
        <v>0</v>
      </c>
      <c r="H47" s="8">
        <f t="shared" si="60"/>
        <v>3980.9432820181692</v>
      </c>
      <c r="J47" s="8">
        <f t="shared" si="60"/>
        <v>3298697.9600371215</v>
      </c>
      <c r="K47" s="8">
        <f t="shared" ref="K47:L47" si="61">SUM(K42:K46)+0.49</f>
        <v>-116886.14709334217</v>
      </c>
      <c r="L47" s="8">
        <f t="shared" si="61"/>
        <v>4729441.4965732358</v>
      </c>
      <c r="M47" s="41">
        <f t="shared" ref="M47:AD47" si="62">SUM(M42:M46)</f>
        <v>0.81109436784781452</v>
      </c>
      <c r="N47" s="41">
        <f t="shared" si="62"/>
        <v>0.89500024107734</v>
      </c>
      <c r="O47" s="8">
        <f>$N$36*'FY 2018'!AGG14</f>
        <v>0</v>
      </c>
      <c r="Q47" s="41"/>
      <c r="R47" s="8">
        <f t="shared" si="62"/>
        <v>-42907.206557488753</v>
      </c>
      <c r="S47" s="8">
        <f t="shared" si="62"/>
        <v>3393.1808441166181</v>
      </c>
      <c r="T47" s="8">
        <f t="shared" si="62"/>
        <v>-29464.543991370774</v>
      </c>
      <c r="U47" s="8">
        <f t="shared" si="62"/>
        <v>-1094.5799603543041</v>
      </c>
      <c r="V47" s="8">
        <f t="shared" si="62"/>
        <v>-179088.02234300546</v>
      </c>
      <c r="W47" s="8">
        <f t="shared" si="62"/>
        <v>4480279.8345651329</v>
      </c>
      <c r="X47" s="41">
        <f t="shared" si="62"/>
        <v>0.81036680383960769</v>
      </c>
      <c r="Y47" s="41">
        <f t="shared" si="62"/>
        <v>0.99999990848786713</v>
      </c>
      <c r="Z47" s="8">
        <f t="shared" si="62"/>
        <v>0</v>
      </c>
      <c r="AA47" s="8">
        <f t="shared" si="62"/>
        <v>4252.586187513225</v>
      </c>
      <c r="AB47" s="8">
        <f t="shared" si="62"/>
        <v>-90537.672005885528</v>
      </c>
      <c r="AC47" s="8">
        <f t="shared" si="62"/>
        <v>-934.68517521664216</v>
      </c>
      <c r="AD47" s="8">
        <f t="shared" si="62"/>
        <v>29076.098684121775</v>
      </c>
      <c r="AE47" s="8">
        <f t="shared" ref="AE47" si="63">SUM(AE42:AE46)+0.49</f>
        <v>4422136.6522556655</v>
      </c>
      <c r="AF47" s="41">
        <f>SUM(AF42:AF46)</f>
        <v>0.81036680453446885</v>
      </c>
      <c r="AG47" s="41">
        <f>SUM(AG42:AG46)</f>
        <v>0.99999990954598661</v>
      </c>
      <c r="AH47" s="8">
        <f>SUM(AH42:AH46)</f>
        <v>0</v>
      </c>
      <c r="AI47" s="8">
        <f t="shared" ref="AI47:AK47" si="64">SUM(AI42:AI46)</f>
        <v>19667.391650682384</v>
      </c>
      <c r="AJ47" s="8">
        <f t="shared" si="64"/>
        <v>-7025.3696642269897</v>
      </c>
      <c r="AK47" s="8">
        <f t="shared" si="64"/>
        <v>6903.8146435468188</v>
      </c>
      <c r="AL47" s="8">
        <f>SUM(AL42:AL46)</f>
        <v>-895.92533175721815</v>
      </c>
      <c r="AM47" s="8">
        <f>SUM(AM42:AM46)</f>
        <v>35182.974326017007</v>
      </c>
      <c r="AN47" s="8">
        <f t="shared" ref="AN47" si="65">SUM(AN42:AN46)+0.49</f>
        <v>4475969.5378799271</v>
      </c>
      <c r="AO47" s="41">
        <f t="shared" ref="AO47:AT47" si="66">SUM(AO42:AO46)</f>
        <v>0.81036680378173032</v>
      </c>
      <c r="AP47" s="41">
        <f t="shared" si="66"/>
        <v>0.99999990839973263</v>
      </c>
      <c r="AQ47" s="8">
        <f t="shared" si="66"/>
        <v>0</v>
      </c>
      <c r="AR47" s="8">
        <f t="shared" si="66"/>
        <v>3230.8189953252295</v>
      </c>
      <c r="AS47" s="8">
        <f t="shared" si="66"/>
        <v>-931.80837299646032</v>
      </c>
      <c r="AT47" s="8">
        <f t="shared" si="66"/>
        <v>-60808.166459816835</v>
      </c>
      <c r="AU47" s="8">
        <f t="shared" ref="AU47" si="67">SUM(AU42:AU46)+0.49</f>
        <v>4417460.3820424397</v>
      </c>
      <c r="AV47" s="41">
        <f t="shared" ref="AV47:BA47" si="68">SUM(AV42:AV46)</f>
        <v>0.81036680595817612</v>
      </c>
      <c r="AW47" s="41">
        <f t="shared" si="68"/>
        <v>0.89500025334928512</v>
      </c>
      <c r="AX47" s="8">
        <f t="shared" si="68"/>
        <v>-21454.051073035716</v>
      </c>
      <c r="AY47" s="8">
        <f t="shared" si="68"/>
        <v>2192.4473935198457</v>
      </c>
      <c r="AZ47" s="8">
        <f t="shared" si="68"/>
        <v>-892.80542112830153</v>
      </c>
      <c r="BA47" s="8">
        <f t="shared" si="68"/>
        <v>-78542.11224970044</v>
      </c>
      <c r="BB47" s="8">
        <f t="shared" ref="BB47" si="69">SUM(BB42:BB46)+0.49</f>
        <v>4318763.860692095</v>
      </c>
      <c r="BC47" s="41">
        <f t="shared" ref="BC47:BS47" si="70">SUM(BC42:BC46)</f>
        <v>0.81020436921233407</v>
      </c>
      <c r="BD47" s="41">
        <f t="shared" si="70"/>
        <v>0.9999999143273347</v>
      </c>
      <c r="BE47" s="8">
        <f t="shared" si="70"/>
        <v>0</v>
      </c>
      <c r="BF47" s="8">
        <f t="shared" si="70"/>
        <v>-221.1857927949672</v>
      </c>
      <c r="BG47" s="8">
        <f t="shared" si="70"/>
        <v>3902.8678751075031</v>
      </c>
      <c r="BH47" s="8">
        <f t="shared" si="70"/>
        <v>-8423.5489899141794</v>
      </c>
      <c r="BI47" s="8">
        <f t="shared" si="70"/>
        <v>-827.42121205809622</v>
      </c>
      <c r="BJ47" s="8">
        <f t="shared" si="70"/>
        <v>70274.599147845933</v>
      </c>
      <c r="BK47" s="8">
        <f t="shared" si="70"/>
        <v>4383468.681720281</v>
      </c>
      <c r="BL47" s="41">
        <f t="shared" si="70"/>
        <v>0.81122395889233645</v>
      </c>
      <c r="BM47" s="41">
        <f t="shared" si="70"/>
        <v>0.99999991102937114</v>
      </c>
      <c r="BN47" s="8">
        <f t="shared" si="70"/>
        <v>1984.6798234217722</v>
      </c>
      <c r="BO47" s="8">
        <f t="shared" si="70"/>
        <v>-1674.844873289529</v>
      </c>
      <c r="BP47" s="8">
        <f t="shared" si="70"/>
        <v>2644.3872999992936</v>
      </c>
      <c r="BQ47" s="8">
        <f t="shared" si="70"/>
        <v>-2030.5909159825853</v>
      </c>
      <c r="BR47" s="8">
        <f t="shared" si="70"/>
        <v>-867.96907481685548</v>
      </c>
      <c r="BS47" s="8">
        <f t="shared" si="70"/>
        <v>97301.178821475973</v>
      </c>
      <c r="BT47" s="8">
        <f t="shared" ref="BT47" si="71">SUM(BT42:BT46)+0.49</f>
        <v>4480826.0128010893</v>
      </c>
      <c r="BU47" s="41">
        <f>SUM(BU42:BU46)</f>
        <v>0.81129179113021466</v>
      </c>
      <c r="BV47" s="41">
        <f>SUM(BV42:BV46)</f>
        <v>0.99999990626728086</v>
      </c>
      <c r="BW47" s="8">
        <f>SUM(BW42:BW46)</f>
        <v>0</v>
      </c>
      <c r="BX47" s="8">
        <f t="shared" ref="BX47:BY47" si="72">SUM(BX42:BX46)</f>
        <v>3319.4409279988304</v>
      </c>
      <c r="BY47" s="8">
        <f t="shared" si="72"/>
        <v>-3967.1681811192821</v>
      </c>
      <c r="BZ47" s="8">
        <f>SUM(BZ42:BZ46)</f>
        <v>-932.70972059076257</v>
      </c>
      <c r="CA47" s="8">
        <f>SUM(CA42:CA46)</f>
        <v>66469.379834835825</v>
      </c>
      <c r="CB47" s="8">
        <f t="shared" ref="CB47" si="73">SUM(CB42:CB46)+0.49</f>
        <v>4545714.9556622133</v>
      </c>
      <c r="CC47" s="41">
        <f t="shared" ref="CC47:CH47" si="74">SUM(CC42:CC46)</f>
        <v>0.81231503751699985</v>
      </c>
      <c r="CD47" s="41">
        <f t="shared" si="74"/>
        <v>0.89504187243946087</v>
      </c>
      <c r="CE47" s="8">
        <f t="shared" si="74"/>
        <v>-22425.283064389416</v>
      </c>
      <c r="CF47" s="8">
        <f t="shared" si="74"/>
        <v>5037.084316139164</v>
      </c>
      <c r="CG47" s="8">
        <f t="shared" si="74"/>
        <v>-973.37274000549542</v>
      </c>
      <c r="CH47" s="8">
        <f t="shared" si="74"/>
        <v>-1389.7735513870848</v>
      </c>
      <c r="CI47" s="8">
        <f t="shared" ref="CI47" si="75">SUM(CI42:CI46)+0.49</f>
        <v>4525963.6106225708</v>
      </c>
      <c r="CJ47" s="41">
        <f t="shared" ref="CJ47:CP47" si="76">SUM(CJ42:CJ46)</f>
        <v>0.81194319036660656</v>
      </c>
      <c r="CK47" s="41">
        <f t="shared" si="76"/>
        <v>0.99999989173576231</v>
      </c>
      <c r="CL47" s="8">
        <f t="shared" si="76"/>
        <v>0</v>
      </c>
      <c r="CM47" s="8">
        <f t="shared" si="76"/>
        <v>2731.6691919417967</v>
      </c>
      <c r="CN47" s="8">
        <f t="shared" si="76"/>
        <v>-354.24269452504683</v>
      </c>
      <c r="CO47" s="8">
        <f t="shared" si="76"/>
        <v>-961.14587102837424</v>
      </c>
      <c r="CP47" s="8">
        <f t="shared" si="76"/>
        <v>93527.776695488938</v>
      </c>
      <c r="CQ47" s="8">
        <f t="shared" ref="CQ47" si="77">SUM(CQ42:CQ46)+0.49</f>
        <v>4620907.6679444481</v>
      </c>
      <c r="CR47" s="41">
        <f>SUM(CR42:CR46)</f>
        <v>0.81194318612640237</v>
      </c>
      <c r="CS47" s="41">
        <f>SUM(CS42:CS46)</f>
        <v>0.99999988530392026</v>
      </c>
      <c r="CT47" s="8">
        <f>SUM(CT42:CT46)</f>
        <v>0</v>
      </c>
      <c r="CU47" s="8">
        <f t="shared" ref="CU47:CW47" si="78">SUM(CU42:CU46)</f>
        <v>-5.0665254814287515</v>
      </c>
      <c r="CV47" s="8">
        <f t="shared" si="78"/>
        <v>2414.7271549717825</v>
      </c>
      <c r="CW47" s="8">
        <f t="shared" si="78"/>
        <v>-15569.132385451685</v>
      </c>
      <c r="CX47" s="8">
        <f>SUM(CX42:CX46)</f>
        <v>-1024.4449567994043</v>
      </c>
      <c r="CY47" s="8">
        <f>SUM(CY42:CY46)</f>
        <v>40682.380863135942</v>
      </c>
      <c r="CZ47" s="8">
        <f>SUM(CZ42:CZ46)</f>
        <v>4647405.6420948235</v>
      </c>
      <c r="DC47" s="8"/>
      <c r="DD47" s="8"/>
      <c r="DE47" s="8"/>
      <c r="DF47" s="8"/>
    </row>
    <row r="48" spans="1:110" hidden="1" x14ac:dyDescent="0.45">
      <c r="A48" t="s">
        <v>32</v>
      </c>
      <c r="D48" s="41"/>
      <c r="E48" s="41"/>
      <c r="M48" s="41"/>
      <c r="N48" s="41"/>
      <c r="O48" s="8">
        <f>$N$36*'FY 2018'!AGG15</f>
        <v>0</v>
      </c>
      <c r="Q48" s="41"/>
      <c r="W48" s="8">
        <v>0.41</v>
      </c>
      <c r="X48" s="41"/>
      <c r="Y48" s="41"/>
      <c r="AB48" s="8">
        <v>-0.03</v>
      </c>
      <c r="AC48" s="8"/>
      <c r="AD48" s="8"/>
      <c r="AE48" s="8">
        <v>-0.09</v>
      </c>
      <c r="AF48" s="41"/>
      <c r="AG48" s="41"/>
      <c r="AH48" s="8"/>
      <c r="AI48" s="8"/>
      <c r="AJ48" s="8"/>
      <c r="AK48" s="8"/>
      <c r="AL48" s="8"/>
      <c r="AM48" s="8"/>
      <c r="AN48" s="8">
        <v>-0.08</v>
      </c>
      <c r="AO48" s="41"/>
      <c r="AP48" s="41"/>
      <c r="AQ48" s="8"/>
      <c r="AR48" s="8"/>
      <c r="AS48" s="8"/>
      <c r="AT48" s="8"/>
      <c r="AU48" s="8">
        <v>-0.1</v>
      </c>
      <c r="AV48" s="41"/>
      <c r="AW48" s="41"/>
      <c r="AX48" s="8"/>
      <c r="AY48" s="8"/>
      <c r="AZ48" s="8"/>
      <c r="BA48" s="8"/>
      <c r="BB48" s="8">
        <v>-0.12</v>
      </c>
      <c r="BC48" s="41"/>
      <c r="BD48" s="41"/>
      <c r="BE48" s="8"/>
      <c r="BF48" s="8"/>
      <c r="BG48" s="8"/>
      <c r="BH48" s="8"/>
      <c r="BI48" s="8"/>
      <c r="BJ48" s="8"/>
      <c r="BK48" s="8">
        <v>0.39</v>
      </c>
      <c r="BL48" s="41"/>
      <c r="BM48" s="41"/>
      <c r="BN48" s="8"/>
      <c r="BO48" s="8"/>
      <c r="BP48" s="8"/>
      <c r="BQ48" s="8"/>
      <c r="BR48" s="8"/>
      <c r="BS48" s="8"/>
      <c r="BT48" s="8">
        <v>-7.0000000000000007E-2</v>
      </c>
      <c r="BU48" s="41"/>
      <c r="BV48" s="41"/>
      <c r="BW48" s="8"/>
      <c r="BX48" s="8"/>
      <c r="BY48" s="8"/>
      <c r="BZ48" s="8"/>
      <c r="CA48" s="8"/>
      <c r="CB48" s="8">
        <v>-0.05</v>
      </c>
      <c r="CC48" s="41"/>
      <c r="CD48" s="41"/>
      <c r="CE48" s="8"/>
      <c r="CF48" s="8"/>
      <c r="CG48" s="8"/>
      <c r="CH48" s="8"/>
      <c r="CI48" s="8"/>
      <c r="CJ48" s="41"/>
      <c r="CK48" s="41"/>
      <c r="CL48" s="8"/>
      <c r="CM48" s="8"/>
      <c r="CN48" s="8"/>
      <c r="CO48" s="8"/>
      <c r="CP48" s="8"/>
      <c r="CQ48" s="8">
        <v>0.04</v>
      </c>
      <c r="CR48" s="41"/>
      <c r="CS48" s="41"/>
      <c r="CT48" s="8"/>
      <c r="CU48" s="8"/>
      <c r="CV48" s="8"/>
      <c r="CW48" s="8"/>
      <c r="CX48" s="8"/>
      <c r="CY48" s="8"/>
      <c r="CZ48" s="8">
        <v>-0.47</v>
      </c>
    </row>
    <row r="49" spans="1:110" hidden="1" x14ac:dyDescent="0.45">
      <c r="A49" t="s">
        <v>53</v>
      </c>
      <c r="C49" s="8">
        <v>404290</v>
      </c>
      <c r="D49" s="41">
        <f t="shared" ref="D49:D50" si="79">C49/C$52</f>
        <v>0.15309238495136046</v>
      </c>
      <c r="E49" s="41"/>
      <c r="F49" s="9">
        <f t="shared" ref="F49:F50" si="80">$F$41*D49</f>
        <v>-63286.072589260395</v>
      </c>
      <c r="H49" s="8">
        <f t="shared" ref="H49:H50" si="81">H$41*D49</f>
        <v>879.42083426689601</v>
      </c>
      <c r="J49" s="8">
        <f>J$41*D49</f>
        <v>238786.51184315223</v>
      </c>
      <c r="K49" s="8">
        <f>$K$41*D49</f>
        <v>-25821.152582502364</v>
      </c>
      <c r="L49" s="8">
        <f t="shared" ref="L49:L50" si="82">C49+SUM(F49:K49)</f>
        <v>554848.70750565641</v>
      </c>
      <c r="M49" s="41">
        <f t="shared" ref="M49:M50" si="83">L49/L$52</f>
        <v>9.5155994342670649E-2</v>
      </c>
      <c r="N49" s="41">
        <f>L49/(L$52-L$50)</f>
        <v>0.10499966619497432</v>
      </c>
      <c r="O49" s="8">
        <f>$N$36*'FY 2018'!AGG16</f>
        <v>0</v>
      </c>
      <c r="Q49" s="41"/>
      <c r="R49" s="8">
        <f>R$41*N49</f>
        <v>-5033.7889970532642</v>
      </c>
      <c r="S49" s="8">
        <f t="shared" ref="S49:S50" si="84">$S$41*M49</f>
        <v>398.08129609278893</v>
      </c>
      <c r="T49" s="8">
        <f t="shared" ref="T49:T50" si="85">$T$41*M49</f>
        <v>-3456.7222908867625</v>
      </c>
      <c r="U49" s="8">
        <f>U$41*M49</f>
        <v>-128.41396592537745</v>
      </c>
      <c r="V49" s="8">
        <f t="shared" ref="V49:V50" si="86">V$41*M49</f>
        <v>-21010.254190432937</v>
      </c>
      <c r="W49" s="8">
        <f>L49+SUM(R49:V49)</f>
        <v>525617.60935745086</v>
      </c>
      <c r="X49" s="41">
        <f t="shared" ref="X49:X50" si="87">W49/W$52</f>
        <v>9.5070637965665408E-2</v>
      </c>
      <c r="Y49" s="41"/>
      <c r="Z49" s="8">
        <f>Z$41*Y49</f>
        <v>0</v>
      </c>
      <c r="AA49" s="8">
        <f t="shared" ref="AA49:AA50" si="88">$AA$41*X49</f>
        <v>498.90503897156128</v>
      </c>
      <c r="AB49" s="8">
        <f t="shared" ref="AB49:AB50" si="89">$AB$41*X49</f>
        <v>-10621.70142797377</v>
      </c>
      <c r="AC49" s="8">
        <f>AC$41*X49</f>
        <v>-109.65542453597814</v>
      </c>
      <c r="AD49" s="8">
        <f t="shared" ref="AD49:AD50" si="90">AD$41*X49</f>
        <v>3411.1506522165287</v>
      </c>
      <c r="AE49" s="8">
        <f>W49+SUM(Z49:AD49)</f>
        <v>518796.30819612922</v>
      </c>
      <c r="AF49" s="41">
        <f t="shared" ref="AF49:AF50" si="91">AE49/AE$52</f>
        <v>9.5070638047185144E-2</v>
      </c>
      <c r="AG49" s="41"/>
      <c r="AH49" s="8">
        <f>AH$41*AG49</f>
        <v>0</v>
      </c>
      <c r="AI49" s="8">
        <f t="shared" ref="AI49:AI50" si="92">$AI$41*AF49</f>
        <v>2307.3396670392913</v>
      </c>
      <c r="AJ49" s="8">
        <f t="shared" ref="AJ49:AJ50" si="93">$AJ$41*AF49</f>
        <v>-824.2025373671255</v>
      </c>
      <c r="AK49" s="8">
        <f t="shared" ref="AK49:AK50" si="94">$AK$41*AF49</f>
        <v>809.94194166004775</v>
      </c>
      <c r="AL49" s="8">
        <f>AL$41*AF49</f>
        <v>-105.10819601220695</v>
      </c>
      <c r="AM49" s="8">
        <f t="shared" ref="AM49:AM50" si="95">AM$41*AF49</f>
        <v>4127.5972792267758</v>
      </c>
      <c r="AN49" s="8">
        <f>AE49+SUM(AH49:AM49)</f>
        <v>525111.87635067606</v>
      </c>
      <c r="AO49" s="41">
        <f t="shared" ref="AO49:AO50" si="96">AN49/AN$52</f>
        <v>9.507063795887534E-2</v>
      </c>
      <c r="AP49" s="41"/>
      <c r="AQ49" s="8">
        <f>AQ$41*AP49</f>
        <v>0</v>
      </c>
      <c r="AR49" s="8">
        <f t="shared" ref="AR49:AR50" si="97">$AR$41*AO49</f>
        <v>379.03332365272178</v>
      </c>
      <c r="AS49" s="8">
        <f>AS$41*AO49</f>
        <v>-109.31792376339239</v>
      </c>
      <c r="AT49" s="8">
        <f>AT$41*AO49</f>
        <v>-7133.8943691496352</v>
      </c>
      <c r="AU49" s="8">
        <f>AN49+SUM(AQ49:AT49)</f>
        <v>518247.69738141575</v>
      </c>
      <c r="AV49" s="41">
        <f t="shared" ref="AV49:AV50" si="98">AU49/AU$52</f>
        <v>9.5070638214211689E-2</v>
      </c>
      <c r="AW49" s="41">
        <f>AU49/(AU$52-AU$50)</f>
        <v>0.10499966763469477</v>
      </c>
      <c r="AX49" s="8">
        <f>AX$41*AW49</f>
        <v>-2516.9470328712682</v>
      </c>
      <c r="AY49" s="8">
        <f t="shared" ref="AY49:AY50" si="99">$AY$41*AV49</f>
        <v>257.21361168854975</v>
      </c>
      <c r="AZ49" s="8">
        <f>AZ$41*AV49</f>
        <v>-104.74217423974345</v>
      </c>
      <c r="BA49" s="8">
        <f t="shared" ref="BA49:BA50" si="100">BA$41*AV49</f>
        <v>-9214.4059743935959</v>
      </c>
      <c r="BB49" s="8">
        <f>AU49+SUM(AX49:BA49)</f>
        <v>506668.81581159972</v>
      </c>
      <c r="BC49" s="41">
        <f t="shared" ref="BC49:BC50" si="101">BB49/BB$52</f>
        <v>9.5051581454997092E-2</v>
      </c>
      <c r="BD49" s="41"/>
      <c r="BE49" s="8">
        <f>BE$41*BD49</f>
        <v>0</v>
      </c>
      <c r="BF49" s="8">
        <f t="shared" ref="BF49:BF50" si="102">$BF$41*BC49</f>
        <v>-25.949081737214208</v>
      </c>
      <c r="BG49" s="8">
        <f t="shared" ref="BG49:BG50" si="103">$BG$41*BC49</f>
        <v>457.87677509012474</v>
      </c>
      <c r="BH49" s="8">
        <f t="shared" ref="BH49:BH50" si="104">$BH$41*BC49</f>
        <v>-988.23418310294278</v>
      </c>
      <c r="BI49" s="8">
        <f>BI$41*BC49</f>
        <v>-97.07142756091578</v>
      </c>
      <c r="BJ49" s="8">
        <f t="shared" ref="BJ49:BJ50" si="105">BJ$41*BC49</f>
        <v>8244.4776144723091</v>
      </c>
      <c r="BK49" s="8">
        <f t="shared" ref="BK49:BK50" si="106">BB49+SUM(BE49:BJ49)</f>
        <v>514259.91550876107</v>
      </c>
      <c r="BL49" s="41">
        <f t="shared" ref="BL49:BL50" si="107">BK49/BK$52</f>
        <v>9.5171197708873431E-2</v>
      </c>
      <c r="BM49" s="41"/>
      <c r="BN49" s="8">
        <f>BN$41*BM49</f>
        <v>0</v>
      </c>
      <c r="BO49" s="8">
        <f t="shared" ref="BO49:BO50" si="108">$BO$41*BL49</f>
        <v>-196.489503077763</v>
      </c>
      <c r="BP49" s="8">
        <f t="shared" ref="BP49:BP50" si="109">$BP$41*BL49</f>
        <v>310.23431173150016</v>
      </c>
      <c r="BQ49" s="8">
        <f t="shared" ref="BQ49:BQ50" si="110">$BQ$41*BL49</f>
        <v>-238.22492840903524</v>
      </c>
      <c r="BR49" s="8">
        <f>BR$41*BL49</f>
        <v>-101.82842298860913</v>
      </c>
      <c r="BS49" s="8">
        <f t="shared" ref="BS49:BS50" si="111">BS$41*BL49</f>
        <v>11415.182731497871</v>
      </c>
      <c r="BT49" s="8">
        <f>BK49+SUM(BN49:BS49)</f>
        <v>525448.78969751508</v>
      </c>
      <c r="BU49" s="41">
        <f t="shared" ref="BU49:BU50" si="112">BT49/BT$52</f>
        <v>9.513699820974357E-2</v>
      </c>
      <c r="BV49" s="41"/>
      <c r="BW49" s="8">
        <f>BW$41*BV49</f>
        <v>0</v>
      </c>
      <c r="BX49" s="8">
        <f t="shared" ref="BX49:BX50" si="113">$BX$41*BU49</f>
        <v>389.25778502507632</v>
      </c>
      <c r="BY49" s="8">
        <f t="shared" ref="BY49:BY50" si="114">$BY$41*BU49</f>
        <v>-465.21421302575345</v>
      </c>
      <c r="BZ49" s="8">
        <f>BZ$41*BU49</f>
        <v>-109.37520136181379</v>
      </c>
      <c r="CA49" s="8">
        <f t="shared" ref="CA49:CA50" si="115">CA$41*BU49</f>
        <v>7794.6028044237537</v>
      </c>
      <c r="CB49" s="8">
        <f>BT49+SUM(BW49:CA49)</f>
        <v>533058.06087257632</v>
      </c>
      <c r="CC49" s="41">
        <f t="shared" ref="CC49:CC50" si="116">CB49/CB$52</f>
        <v>9.5256990289944568E-2</v>
      </c>
      <c r="CD49" s="41">
        <f>CB49/(CB$52-CB$50)</f>
        <v>0.10495804092543991</v>
      </c>
      <c r="CE49" s="8">
        <f>CE$41*CD49</f>
        <v>-2629.7247649673059</v>
      </c>
      <c r="CF49" s="8">
        <f t="shared" ref="CF49:CF50" si="117">$CF$41*CC49</f>
        <v>590.67907108891723</v>
      </c>
      <c r="CG49" s="8">
        <f t="shared" ref="CG49:CG50" si="118">$CG$41*CC49</f>
        <v>-114.14359375473188</v>
      </c>
      <c r="CH49" s="8">
        <f t="shared" ref="CH49:CH50" si="119">CH$41*CC49</f>
        <v>-162.97327954726038</v>
      </c>
      <c r="CI49" s="8">
        <f>CB49+SUM(CE49:CH49)</f>
        <v>530741.89830539597</v>
      </c>
      <c r="CJ49" s="41">
        <f t="shared" ref="CJ49:CJ50" si="120">CI49/CI$52</f>
        <v>9.5213385236783632E-2</v>
      </c>
      <c r="CK49" s="41"/>
      <c r="CL49" s="8">
        <f>CL$41*CK49</f>
        <v>0</v>
      </c>
      <c r="CM49" s="8">
        <f t="shared" ref="CM49:CM50" si="121">$CM$41*CJ49</f>
        <v>320.33210475522537</v>
      </c>
      <c r="CN49" s="8">
        <f t="shared" ref="CN49:CN50" si="122">$CN$41*CJ49</f>
        <v>-41.540647844956332</v>
      </c>
      <c r="CO49" s="8">
        <f>CO$41*CJ49</f>
        <v>-112.709796907895</v>
      </c>
      <c r="CP49" s="8">
        <f t="shared" ref="CP49:CP50" si="123">CP$41*CJ49</f>
        <v>10967.634606094369</v>
      </c>
      <c r="CQ49" s="8">
        <f>CI49+SUM(CL49:CP49)</f>
        <v>541875.61457149265</v>
      </c>
      <c r="CR49" s="41">
        <f t="shared" ref="CR49:CR50" si="124">CQ49/CQ$52</f>
        <v>9.5213384739551557E-2</v>
      </c>
      <c r="CS49" s="41"/>
      <c r="CT49" s="8">
        <f>CT$41*CS49</f>
        <v>0</v>
      </c>
      <c r="CU49" s="8">
        <f t="shared" ref="CU49:CU50" si="125">$CU$41*CR49</f>
        <v>-0.59413152077480169</v>
      </c>
      <c r="CV49" s="8">
        <f t="shared" ref="CV49:CV50" si="126">$CV$41*CR49</f>
        <v>283.16555834927374</v>
      </c>
      <c r="CW49" s="8">
        <f t="shared" ref="CW49:CW50" si="127">$CW$41*CR49</f>
        <v>-1825.7309343886122</v>
      </c>
      <c r="CX49" s="8">
        <f>CX$41*CR49</f>
        <v>-120.132631793587</v>
      </c>
      <c r="CY49" s="8">
        <f t="shared" ref="CY49:CY50" si="128">CY$41*CR49</f>
        <v>4770.6628338398414</v>
      </c>
      <c r="CZ49" s="8">
        <f t="shared" ref="CZ49:CZ50" si="129">CQ49+SUM(CT49:CY49)</f>
        <v>544982.98526597884</v>
      </c>
      <c r="DC49" s="8"/>
      <c r="DD49" s="8"/>
      <c r="DE49" s="8"/>
      <c r="DF49" s="8"/>
    </row>
    <row r="50" spans="1:110" hidden="1" x14ac:dyDescent="0.45">
      <c r="A50" t="s">
        <v>54</v>
      </c>
      <c r="C50" s="8">
        <v>406402.45</v>
      </c>
      <c r="D50" s="41">
        <f t="shared" si="79"/>
        <v>0.15389230582150443</v>
      </c>
      <c r="F50" s="9">
        <f t="shared" si="80"/>
        <v>-63616.747758176731</v>
      </c>
      <c r="G50" s="8">
        <v>-11100</v>
      </c>
      <c r="H50" s="8">
        <f t="shared" si="81"/>
        <v>884.01588371493358</v>
      </c>
      <c r="J50" s="8">
        <f>J$41*D50</f>
        <v>240034.19189198615</v>
      </c>
      <c r="K50" s="8">
        <f>$K$41*D50</f>
        <v>-25956.070324155404</v>
      </c>
      <c r="L50" s="8">
        <f t="shared" si="82"/>
        <v>546647.83969336899</v>
      </c>
      <c r="M50" s="41">
        <f t="shared" si="83"/>
        <v>9.3749553775008237E-2</v>
      </c>
      <c r="O50" s="8">
        <f>$N$36*'FY 2018'!AGG17</f>
        <v>0</v>
      </c>
      <c r="S50" s="8">
        <f t="shared" si="84"/>
        <v>392.19750823559599</v>
      </c>
      <c r="T50" s="8">
        <f t="shared" si="85"/>
        <v>-3405.6306650293468</v>
      </c>
      <c r="U50" s="8">
        <f>U$41*M50</f>
        <v>-126.51596031491137</v>
      </c>
      <c r="V50" s="8">
        <f t="shared" si="86"/>
        <v>-20699.714911909807</v>
      </c>
      <c r="W50" s="8">
        <f>L50+SUM(R50:V50)</f>
        <v>522808.17566435051</v>
      </c>
      <c r="X50" s="41">
        <f t="shared" si="87"/>
        <v>9.4562484036325403E-2</v>
      </c>
      <c r="AA50" s="8">
        <f t="shared" si="88"/>
        <v>496.23838435194585</v>
      </c>
      <c r="AB50" s="8">
        <f t="shared" si="89"/>
        <v>-10564.92828084447</v>
      </c>
      <c r="AC50" s="8">
        <f>AC$41*X50</f>
        <v>-109.0693147123381</v>
      </c>
      <c r="AD50" s="8">
        <f t="shared" si="90"/>
        <v>3392.9180028456417</v>
      </c>
      <c r="AE50" s="8">
        <f>W50+SUM(Z50:AD50)</f>
        <v>516023.33445599128</v>
      </c>
      <c r="AF50" s="41">
        <f t="shared" si="91"/>
        <v>9.4562484117409418E-2</v>
      </c>
      <c r="AG50" s="8"/>
      <c r="AH50" s="8"/>
      <c r="AI50" s="8">
        <f t="shared" si="92"/>
        <v>2295.0069032836564</v>
      </c>
      <c r="AJ50" s="8">
        <f t="shared" si="93"/>
        <v>-819.79716293294575</v>
      </c>
      <c r="AK50" s="8">
        <f t="shared" si="94"/>
        <v>805.61279031533434</v>
      </c>
      <c r="AL50" s="8">
        <f>AL$41*AF50</f>
        <v>-104.5463911905255</v>
      </c>
      <c r="AM50" s="8">
        <f t="shared" si="95"/>
        <v>4105.5352123147004</v>
      </c>
      <c r="AN50" s="8">
        <f>AE50+SUM(AH50:AM50)</f>
        <v>522305.14580778149</v>
      </c>
      <c r="AO50" s="41">
        <f t="shared" si="96"/>
        <v>9.4562484029571625E-2</v>
      </c>
      <c r="AP50" s="8"/>
      <c r="AQ50" s="8"/>
      <c r="AR50" s="8">
        <f t="shared" si="97"/>
        <v>377.00738507813793</v>
      </c>
      <c r="AS50" s="8">
        <f>AS$41*AO50</f>
        <v>-108.73361788624322</v>
      </c>
      <c r="AT50" s="8">
        <f>AT$41*AO50</f>
        <v>-7095.763600988711</v>
      </c>
      <c r="AU50" s="8">
        <f>AN50+SUM(AQ50:AT50)</f>
        <v>515477.65597398469</v>
      </c>
      <c r="AV50" s="41">
        <f t="shared" si="98"/>
        <v>9.4562484283543191E-2</v>
      </c>
      <c r="AW50" s="8"/>
      <c r="AX50" s="8">
        <v>-1435</v>
      </c>
      <c r="AY50" s="8">
        <f t="shared" si="99"/>
        <v>255.83880122912609</v>
      </c>
      <c r="AZ50" s="8">
        <f>AZ$41*AV50</f>
        <v>-104.18232580970805</v>
      </c>
      <c r="BA50" s="8">
        <f t="shared" si="100"/>
        <v>-9165.1548417346021</v>
      </c>
      <c r="BB50" s="8">
        <f>AU50+SUM(AX50:BA50)</f>
        <v>505029.15760766948</v>
      </c>
      <c r="BC50" s="41">
        <f t="shared" si="101"/>
        <v>9.4743979920295221E-2</v>
      </c>
      <c r="BD50" s="8"/>
      <c r="BE50" s="8">
        <v>-6800</v>
      </c>
      <c r="BF50" s="8">
        <f t="shared" si="102"/>
        <v>-25.865106518240594</v>
      </c>
      <c r="BG50" s="8">
        <f t="shared" si="103"/>
        <v>456.39501543325093</v>
      </c>
      <c r="BH50" s="8">
        <f t="shared" si="104"/>
        <v>-985.0361053149237</v>
      </c>
      <c r="BI50" s="8">
        <f>BI$41*BC50</f>
        <v>-96.75728949360149</v>
      </c>
      <c r="BJ50" s="8">
        <f t="shared" si="105"/>
        <v>8217.7972170690573</v>
      </c>
      <c r="BK50" s="8">
        <f t="shared" si="106"/>
        <v>505795.691338845</v>
      </c>
      <c r="BL50" s="41">
        <f t="shared" si="107"/>
        <v>9.3604771223677968E-2</v>
      </c>
      <c r="BM50" s="8"/>
      <c r="BN50" s="8"/>
      <c r="BO50" s="8">
        <f t="shared" si="108"/>
        <v>-193.25547462069332</v>
      </c>
      <c r="BP50" s="8">
        <f t="shared" si="109"/>
        <v>305.12815299638424</v>
      </c>
      <c r="BQ50" s="8">
        <f t="shared" si="110"/>
        <v>-234.30397494541279</v>
      </c>
      <c r="BR50" s="8">
        <f>BR$41*BL50</f>
        <v>-100.15242497077425</v>
      </c>
      <c r="BS50" s="8">
        <f t="shared" si="111"/>
        <v>11227.299790078327</v>
      </c>
      <c r="BT50" s="8">
        <f>BK50+SUM(BN50:BS50)</f>
        <v>516800.40740738285</v>
      </c>
      <c r="BU50" s="41">
        <f t="shared" si="112"/>
        <v>9.3571134615448998E-2</v>
      </c>
      <c r="BV50" s="8"/>
      <c r="BW50" s="8">
        <v>-7058</v>
      </c>
      <c r="BX50" s="8">
        <f t="shared" si="113"/>
        <v>382.85097583584036</v>
      </c>
      <c r="BY50" s="8">
        <f t="shared" si="114"/>
        <v>-457.55723400146866</v>
      </c>
      <c r="BZ50" s="8">
        <f>BZ$41*BU50</f>
        <v>-107.5749906219971</v>
      </c>
      <c r="CA50" s="8">
        <f t="shared" si="115"/>
        <v>7666.3111303841215</v>
      </c>
      <c r="CB50" s="8">
        <f>BT50+SUM(BW50:CA50)</f>
        <v>517226.43728897936</v>
      </c>
      <c r="CC50" s="41">
        <f t="shared" si="116"/>
        <v>9.2427893565456151E-2</v>
      </c>
      <c r="CD50" s="8"/>
      <c r="CE50" s="8"/>
      <c r="CF50" s="8">
        <f t="shared" si="117"/>
        <v>573.13612521003699</v>
      </c>
      <c r="CG50" s="8">
        <f t="shared" si="118"/>
        <v>-110.75357202267914</v>
      </c>
      <c r="CH50" s="8">
        <f t="shared" si="119"/>
        <v>-158.13303454326763</v>
      </c>
      <c r="CI50" s="8">
        <f>CB50+SUM(CE50:CH50)</f>
        <v>517530.68680762342</v>
      </c>
      <c r="CJ50" s="41">
        <f t="shared" si="120"/>
        <v>9.2843336492189815E-2</v>
      </c>
      <c r="CK50" s="8"/>
      <c r="CL50" s="8"/>
      <c r="CM50" s="8">
        <f t="shared" si="121"/>
        <v>312.35840756086372</v>
      </c>
      <c r="CN50" s="8">
        <f t="shared" si="122"/>
        <v>-40.506619278177496</v>
      </c>
      <c r="CO50" s="8">
        <f>CO$41*CJ50</f>
        <v>-109.90422800599461</v>
      </c>
      <c r="CP50" s="8">
        <f t="shared" si="123"/>
        <v>10694.62857270217</v>
      </c>
      <c r="CQ50" s="8">
        <f>CI50+SUM(CL50:CP50)</f>
        <v>528387.26294060226</v>
      </c>
      <c r="CR50" s="41">
        <f t="shared" si="124"/>
        <v>9.2843336007334826E-2</v>
      </c>
      <c r="CS50" s="8"/>
      <c r="CT50" s="8"/>
      <c r="CU50" s="8">
        <f t="shared" si="125"/>
        <v>-0.57934241668576936</v>
      </c>
      <c r="CV50" s="8">
        <f t="shared" si="126"/>
        <v>276.11700971917389</v>
      </c>
      <c r="CW50" s="8">
        <f t="shared" si="127"/>
        <v>-1780.2848944410466</v>
      </c>
      <c r="CX50" s="8">
        <f>CX$41*CR50</f>
        <v>-117.1422939071745</v>
      </c>
      <c r="CY50" s="8">
        <f t="shared" si="128"/>
        <v>4651.9116369140711</v>
      </c>
      <c r="CZ50" s="8">
        <f t="shared" si="129"/>
        <v>531417.28505647054</v>
      </c>
      <c r="DC50" s="8"/>
      <c r="DD50" s="8"/>
      <c r="DE50" s="8"/>
      <c r="DF50" s="8"/>
    </row>
    <row r="51" spans="1:110" hidden="1" x14ac:dyDescent="0.45">
      <c r="D51" s="41"/>
      <c r="E51" s="41"/>
      <c r="M51" s="41"/>
      <c r="N51" s="41"/>
      <c r="O51" s="8">
        <f>$N$36*'FY 2018'!AGG18</f>
        <v>0</v>
      </c>
      <c r="Q51" s="41"/>
      <c r="X51" s="41"/>
      <c r="Y51" s="41"/>
      <c r="AC51" s="8"/>
      <c r="AD51" s="8"/>
      <c r="AE51" s="8"/>
      <c r="AF51" s="41"/>
      <c r="AG51" s="41"/>
      <c r="AH51" s="8"/>
      <c r="AI51" s="8"/>
      <c r="AJ51" s="8"/>
      <c r="AK51" s="8"/>
      <c r="AL51" s="8"/>
      <c r="AM51" s="8"/>
      <c r="AN51" s="8"/>
      <c r="AO51" s="41"/>
      <c r="AP51" s="41"/>
      <c r="AQ51" s="8"/>
      <c r="AR51" s="8"/>
      <c r="AS51" s="8"/>
      <c r="AT51" s="8"/>
      <c r="AU51" s="8"/>
      <c r="AV51" s="41"/>
      <c r="AW51" s="41"/>
      <c r="AX51" s="8"/>
      <c r="AY51" s="8"/>
      <c r="AZ51" s="8"/>
      <c r="BA51" s="8"/>
      <c r="BB51" s="8"/>
      <c r="BC51" s="41"/>
      <c r="BD51" s="41"/>
      <c r="BE51" s="8"/>
      <c r="BF51" s="8"/>
      <c r="BG51" s="8"/>
      <c r="BH51" s="8"/>
      <c r="BI51" s="8"/>
      <c r="BJ51" s="8"/>
      <c r="BK51" s="8"/>
      <c r="BL51" s="41"/>
      <c r="BM51" s="41"/>
      <c r="BN51" s="8"/>
      <c r="BO51" s="8"/>
      <c r="BP51" s="8"/>
      <c r="BQ51" s="8"/>
      <c r="BR51" s="8"/>
      <c r="BS51" s="8"/>
      <c r="BT51" s="8"/>
      <c r="BU51" s="41"/>
      <c r="BV51" s="41"/>
      <c r="BW51" s="8"/>
      <c r="BX51" s="8"/>
      <c r="BY51" s="8"/>
      <c r="BZ51" s="8"/>
      <c r="CA51" s="8"/>
      <c r="CB51" s="8"/>
      <c r="CC51" s="41"/>
      <c r="CD51" s="41"/>
      <c r="CE51" s="8"/>
      <c r="CF51" s="8"/>
      <c r="CG51" s="8"/>
      <c r="CH51" s="8"/>
      <c r="CI51" s="8"/>
      <c r="CJ51" s="41"/>
      <c r="CK51" s="41"/>
      <c r="CL51" s="8"/>
      <c r="CM51" s="8"/>
      <c r="CN51" s="8"/>
      <c r="CO51" s="8"/>
      <c r="CP51" s="8"/>
      <c r="CQ51" s="8"/>
      <c r="CR51" s="41"/>
      <c r="CS51" s="41"/>
      <c r="CT51" s="8"/>
      <c r="CU51" s="8"/>
      <c r="CV51" s="8"/>
      <c r="CW51" s="8"/>
      <c r="CX51" s="8"/>
      <c r="CY51" s="8"/>
      <c r="CZ51" s="8"/>
    </row>
    <row r="52" spans="1:110" hidden="1" x14ac:dyDescent="0.45">
      <c r="A52" t="s">
        <v>35</v>
      </c>
      <c r="C52" s="8">
        <f>C47+C49+C50</f>
        <v>2640823.7100000004</v>
      </c>
      <c r="D52" s="41">
        <f t="shared" ref="D52:AV52" si="130">SUM(D47:D50)</f>
        <v>0.99999999999999978</v>
      </c>
      <c r="E52" s="41">
        <f t="shared" si="130"/>
        <v>0.99999999999999989</v>
      </c>
      <c r="F52" s="9">
        <f t="shared" si="130"/>
        <v>-413384.84999999986</v>
      </c>
      <c r="G52" s="8">
        <f t="shared" si="130"/>
        <v>-11100</v>
      </c>
      <c r="H52" s="8">
        <f t="shared" si="130"/>
        <v>5744.3799999999992</v>
      </c>
      <c r="J52" s="8">
        <f t="shared" si="130"/>
        <v>3777518.6637722598</v>
      </c>
      <c r="K52" s="8">
        <f t="shared" si="130"/>
        <v>-168663.36999999994</v>
      </c>
      <c r="L52" s="8">
        <f t="shared" si="130"/>
        <v>5830938.0437722616</v>
      </c>
      <c r="M52" s="41">
        <f t="shared" si="130"/>
        <v>0.99999991596549342</v>
      </c>
      <c r="N52" s="41">
        <f t="shared" si="130"/>
        <v>0.99999990727231436</v>
      </c>
      <c r="O52" s="8">
        <f>$N$36*'FY 2018'!AGG19</f>
        <v>0</v>
      </c>
      <c r="Q52" s="41"/>
      <c r="R52" s="8">
        <f t="shared" si="130"/>
        <v>-47940.995554542016</v>
      </c>
      <c r="S52" s="8">
        <f t="shared" si="130"/>
        <v>4183.459648445003</v>
      </c>
      <c r="T52" s="8">
        <f t="shared" si="130"/>
        <v>-36326.896947286885</v>
      </c>
      <c r="U52" s="8">
        <f t="shared" si="130"/>
        <v>-1349.5098865945929</v>
      </c>
      <c r="V52" s="8">
        <f t="shared" si="130"/>
        <v>-220797.99144534819</v>
      </c>
      <c r="W52" s="8">
        <f t="shared" si="130"/>
        <v>5528706.0295869345</v>
      </c>
      <c r="X52" s="41">
        <f t="shared" si="130"/>
        <v>0.99999992584159847</v>
      </c>
      <c r="Y52" s="41">
        <f t="shared" si="130"/>
        <v>0.99999990848786713</v>
      </c>
      <c r="Z52" s="8">
        <f t="shared" si="130"/>
        <v>0</v>
      </c>
      <c r="AA52" s="8">
        <f t="shared" si="130"/>
        <v>5247.7296108367318</v>
      </c>
      <c r="AB52" s="8">
        <f t="shared" si="130"/>
        <v>-111724.33171470376</v>
      </c>
      <c r="AC52" s="8">
        <f t="shared" si="130"/>
        <v>-1153.4099144649585</v>
      </c>
      <c r="AD52" s="8">
        <f t="shared" si="130"/>
        <v>35880.167339183943</v>
      </c>
      <c r="AE52" s="8">
        <f t="shared" si="130"/>
        <v>5456956.2049077861</v>
      </c>
      <c r="AF52" s="41">
        <f t="shared" si="130"/>
        <v>0.99999992669906346</v>
      </c>
      <c r="AG52" s="41">
        <f t="shared" si="130"/>
        <v>0.99999990954598661</v>
      </c>
      <c r="AH52" s="8">
        <f t="shared" si="130"/>
        <v>0</v>
      </c>
      <c r="AI52" s="8">
        <f t="shared" si="130"/>
        <v>24269.738221005333</v>
      </c>
      <c r="AJ52" s="8">
        <f t="shared" si="130"/>
        <v>-8669.3693645270614</v>
      </c>
      <c r="AK52" s="8">
        <f t="shared" si="130"/>
        <v>8519.3693755222012</v>
      </c>
      <c r="AL52" s="8">
        <f t="shared" si="130"/>
        <v>-1105.5799189599506</v>
      </c>
      <c r="AM52" s="8">
        <f t="shared" si="130"/>
        <v>43416.106817558488</v>
      </c>
      <c r="AN52" s="8">
        <f t="shared" si="130"/>
        <v>5523386.480038384</v>
      </c>
      <c r="AO52" s="41">
        <f t="shared" si="130"/>
        <v>0.99999992577017727</v>
      </c>
      <c r="AP52" s="41">
        <f t="shared" si="130"/>
        <v>0.99999990839973263</v>
      </c>
      <c r="AQ52" s="8">
        <f t="shared" si="130"/>
        <v>0</v>
      </c>
      <c r="AR52" s="8">
        <f t="shared" si="130"/>
        <v>3986.859704056089</v>
      </c>
      <c r="AS52" s="8">
        <f t="shared" si="130"/>
        <v>-1149.8599146460961</v>
      </c>
      <c r="AT52" s="8">
        <f t="shared" si="130"/>
        <v>-75037.824429955173</v>
      </c>
      <c r="AU52" s="8">
        <f t="shared" si="130"/>
        <v>5451185.6353978403</v>
      </c>
      <c r="AV52" s="41">
        <f t="shared" si="130"/>
        <v>0.999999928455931</v>
      </c>
      <c r="AW52" s="41">
        <f t="shared" ref="AW52:CZ52" si="131">SUM(AW47:AW50)</f>
        <v>0.99999992098397994</v>
      </c>
      <c r="AX52" s="8">
        <f t="shared" si="131"/>
        <v>-25405.998105906983</v>
      </c>
      <c r="AY52" s="8">
        <f t="shared" si="131"/>
        <v>2705.4998064375218</v>
      </c>
      <c r="AZ52" s="8">
        <f t="shared" si="131"/>
        <v>-1101.7299211777531</v>
      </c>
      <c r="BA52" s="8">
        <f t="shared" si="131"/>
        <v>-96921.67306582864</v>
      </c>
      <c r="BB52" s="8">
        <f t="shared" si="131"/>
        <v>5330461.7141113635</v>
      </c>
      <c r="BC52" s="41">
        <f t="shared" si="131"/>
        <v>0.99999993058762648</v>
      </c>
      <c r="BD52" s="41">
        <f t="shared" si="131"/>
        <v>0.9999999143273347</v>
      </c>
      <c r="BE52" s="8">
        <f t="shared" si="131"/>
        <v>-6800</v>
      </c>
      <c r="BF52" s="8">
        <f t="shared" si="131"/>
        <v>-272.99998105042198</v>
      </c>
      <c r="BG52" s="8">
        <f t="shared" si="131"/>
        <v>4817.1396656308789</v>
      </c>
      <c r="BH52" s="8">
        <f t="shared" si="131"/>
        <v>-10396.819278332046</v>
      </c>
      <c r="BI52" s="8">
        <f t="shared" si="131"/>
        <v>-1021.2499291126135</v>
      </c>
      <c r="BJ52" s="8">
        <f t="shared" si="131"/>
        <v>86736.87397938731</v>
      </c>
      <c r="BK52" s="8">
        <f t="shared" si="131"/>
        <v>5403524.6785678864</v>
      </c>
      <c r="BL52" s="41">
        <f t="shared" si="131"/>
        <v>0.99999992782488778</v>
      </c>
      <c r="BM52" s="41">
        <f t="shared" si="131"/>
        <v>0.99999991102937114</v>
      </c>
      <c r="BN52" s="8">
        <f t="shared" si="131"/>
        <v>1984.6798234217722</v>
      </c>
      <c r="BO52" s="8">
        <f t="shared" si="131"/>
        <v>-2064.5898509879853</v>
      </c>
      <c r="BP52" s="8">
        <f t="shared" si="131"/>
        <v>3259.7497647271784</v>
      </c>
      <c r="BQ52" s="8">
        <f t="shared" si="131"/>
        <v>-2503.1198193370333</v>
      </c>
      <c r="BR52" s="8">
        <f t="shared" si="131"/>
        <v>-1069.949922776239</v>
      </c>
      <c r="BS52" s="8">
        <f t="shared" si="131"/>
        <v>119943.66134305217</v>
      </c>
      <c r="BT52" s="8">
        <f t="shared" si="131"/>
        <v>5523075.1399059864</v>
      </c>
      <c r="BU52" s="41">
        <f t="shared" si="131"/>
        <v>0.99999992395540716</v>
      </c>
      <c r="BV52" s="41">
        <f t="shared" si="131"/>
        <v>0.99999990626728086</v>
      </c>
      <c r="BW52" s="8">
        <f t="shared" si="131"/>
        <v>-7058</v>
      </c>
      <c r="BX52" s="8">
        <f t="shared" si="131"/>
        <v>4091.5496888597472</v>
      </c>
      <c r="BY52" s="8">
        <f t="shared" si="131"/>
        <v>-4889.9396281465042</v>
      </c>
      <c r="BZ52" s="8">
        <f t="shared" si="131"/>
        <v>-1149.6599125745736</v>
      </c>
      <c r="CA52" s="8">
        <f t="shared" si="131"/>
        <v>81930.2937696437</v>
      </c>
      <c r="CB52" s="8">
        <f t="shared" si="131"/>
        <v>5595999.4038237687</v>
      </c>
      <c r="CC52" s="41">
        <f t="shared" si="131"/>
        <v>0.99999992137240057</v>
      </c>
      <c r="CD52" s="41">
        <f t="shared" si="131"/>
        <v>0.99999991336490079</v>
      </c>
      <c r="CE52" s="8">
        <f t="shared" si="131"/>
        <v>-25055.00782935672</v>
      </c>
      <c r="CF52" s="8">
        <f t="shared" si="131"/>
        <v>6200.8995124381181</v>
      </c>
      <c r="CG52" s="8">
        <f t="shared" si="131"/>
        <v>-1198.2699057829066</v>
      </c>
      <c r="CH52" s="8">
        <f t="shared" si="131"/>
        <v>-1710.8798654776128</v>
      </c>
      <c r="CI52" s="8">
        <f t="shared" si="131"/>
        <v>5574236.1957355896</v>
      </c>
      <c r="CJ52" s="41">
        <f t="shared" si="131"/>
        <v>0.99999991209557992</v>
      </c>
      <c r="CK52" s="41">
        <f t="shared" si="131"/>
        <v>0.99999989173576231</v>
      </c>
      <c r="CL52" s="8">
        <f t="shared" si="131"/>
        <v>0</v>
      </c>
      <c r="CM52" s="8">
        <f t="shared" si="131"/>
        <v>3364.3597042578858</v>
      </c>
      <c r="CN52" s="8">
        <f t="shared" si="131"/>
        <v>-436.28996164818062</v>
      </c>
      <c r="CO52" s="8">
        <f t="shared" si="131"/>
        <v>-1183.7598959422637</v>
      </c>
      <c r="CP52" s="8">
        <f t="shared" si="131"/>
        <v>115190.03987428549</v>
      </c>
      <c r="CQ52" s="8">
        <f t="shared" si="131"/>
        <v>5691170.5854565427</v>
      </c>
      <c r="CR52" s="41">
        <f t="shared" si="131"/>
        <v>0.99999990687328877</v>
      </c>
      <c r="CS52" s="41">
        <f t="shared" si="131"/>
        <v>0.99999988530392026</v>
      </c>
      <c r="CT52" s="8">
        <f t="shared" si="131"/>
        <v>0</v>
      </c>
      <c r="CU52" s="8">
        <f t="shared" si="131"/>
        <v>-6.2399994188893224</v>
      </c>
      <c r="CV52" s="8">
        <f t="shared" si="131"/>
        <v>2974.0097230402303</v>
      </c>
      <c r="CW52" s="8">
        <f t="shared" si="131"/>
        <v>-19175.148214281344</v>
      </c>
      <c r="CX52" s="8">
        <f t="shared" si="131"/>
        <v>-1261.7198825001658</v>
      </c>
      <c r="CY52" s="8">
        <f t="shared" si="131"/>
        <v>50104.955333889855</v>
      </c>
      <c r="CZ52" s="8">
        <f t="shared" si="131"/>
        <v>5723805.4424172733</v>
      </c>
      <c r="DC52" s="8"/>
      <c r="DD52" s="8"/>
      <c r="DE52" s="8"/>
      <c r="DF52" s="8"/>
    </row>
    <row r="53" spans="1:110" x14ac:dyDescent="0.45">
      <c r="D53" s="41"/>
      <c r="E53" s="41"/>
      <c r="O53" s="8">
        <f>$N$36*'FY 2018'!AGG4</f>
        <v>2315.7356349127585</v>
      </c>
    </row>
    <row r="54" spans="1:110" x14ac:dyDescent="0.45">
      <c r="D54" s="41"/>
      <c r="E54" s="41"/>
      <c r="O54" s="8">
        <f>$N$36*'FY 2018'!AGG5</f>
        <v>324.23833323834049</v>
      </c>
      <c r="BN54" t="s">
        <v>86</v>
      </c>
    </row>
    <row r="55" spans="1:110" x14ac:dyDescent="0.45">
      <c r="D55" s="41"/>
      <c r="E55" s="41"/>
      <c r="O55" s="8">
        <f>$N$36*'FY 2018'!AGG6</f>
        <v>461.28883177260502</v>
      </c>
    </row>
    <row r="56" spans="1:110" x14ac:dyDescent="0.45">
      <c r="D56" s="41"/>
      <c r="E56" s="41"/>
      <c r="O56" s="8">
        <f>$N$36*'FY 2018'!AGG7</f>
        <v>663.0585345403922</v>
      </c>
    </row>
    <row r="58" spans="1:110" x14ac:dyDescent="0.45">
      <c r="O58" s="8">
        <f>O36+O53+O54+O55+O56</f>
        <v>13502.689999999999</v>
      </c>
    </row>
  </sheetData>
  <printOptions gridLines="1"/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 2018</vt:lpstr>
      <vt:lpstr>FY2019</vt:lpstr>
      <vt:lpstr>Draw calculation</vt:lpstr>
      <vt:lpstr>'FY 2018'!Print_Area</vt:lpstr>
      <vt:lpstr>'FY2019'!Print_Area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Sarah Dennis</cp:lastModifiedBy>
  <cp:lastPrinted>2019-08-20T20:26:42Z</cp:lastPrinted>
  <dcterms:created xsi:type="dcterms:W3CDTF">2011-11-14T17:42:19Z</dcterms:created>
  <dcterms:modified xsi:type="dcterms:W3CDTF">2019-09-03T19:39:23Z</dcterms:modified>
</cp:coreProperties>
</file>